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W:\Quality\ISO NVG\Records\CMRT - Conflict Materials Template\"/>
    </mc:Choice>
  </mc:AlternateContent>
  <xr:revisionPtr revIDLastSave="0" documentId="13_ncr:1_{ED259B13-93F4-4BF5-A687-1B8C005987A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<sst xmlns="http://schemas.openxmlformats.org/spreadsheetml/2006/main" count="22352" uniqueCount="15827">
  <si>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</si>
  <si>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</si>
  <si>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</si>
  <si>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</si>
  <si>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</si>
  <si>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</si>
  <si>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</si>
  <si>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</si>
  <si>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</si>
  <si>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</si>
  <si>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</si>
  <si>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</si>
  <si>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</si>
  <si>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</si>
  <si>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</si>
  <si>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</si>
  <si>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</si>
  <si>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</si>
  <si>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</si>
  <si>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</si>
  <si>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</si>
  <si>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</si>
  <si>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</si>
  <si>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</si>
  <si>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</si>
  <si>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</si>
  <si>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</si>
  <si>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</si>
  <si>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</si>
  <si>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</si>
  <si>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</si>
  <si>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</si>
  <si>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</si>
  <si>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</si>
  <si>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</si>
  <si>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</si>
  <si>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</si>
  <si>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</si>
  <si>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</si>
  <si>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</si>
  <si>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</si>
  <si>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</si>
  <si>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</si>
  <si>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</si>
  <si>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</si>
  <si>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</si>
  <si>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</si>
  <si>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</si>
  <si>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</si>
  <si>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</si>
  <si>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</si>
  <si>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</si>
  <si>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</si>
  <si>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</si>
  <si>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</si>
  <si>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</si>
  <si>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</si>
  <si>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</si>
  <si>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</si>
  <si>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</si>
  <si>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</si>
  <si>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</si>
  <si>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</si>
  <si>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</si>
  <si>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</si>
  <si>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</si>
  <si>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</si>
  <si>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</si>
  <si>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</si>
  <si>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</si>
  <si>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</si>
  <si>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</si>
  <si>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</si>
  <si>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</si>
  <si>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</si>
  <si>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</si>
  <si>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</si>
  <si>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</si>
  <si>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</si>
  <si>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</si>
  <si>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</si>
  <si>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</si>
  <si>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</si>
  <si>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</si>
  <si>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</si>
  <si>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</si>
  <si>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</si>
  <si>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</si>
  <si>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</si>
  <si>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</si>
  <si>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</si>
  <si>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</si>
  <si>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</si>
  <si>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</si>
  <si>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</si>
  <si>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</si>
  <si>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</si>
  <si>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</si>
  <si>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</si>
  <si>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</si>
  <si>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</si>
  <si>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</si>
  <si>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</si>
  <si>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</si>
  <si>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</si>
  <si>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</si>
  <si>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</si>
  <si>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</si>
  <si>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</si>
  <si>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</si>
  <si>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</si>
  <si>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</si>
  <si>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</si>
  <si>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</si>
  <si>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</si>
  <si>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</si>
  <si>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</si>
  <si>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</si>
  <si>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</si>
  <si>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</si>
  <si>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</si>
  <si>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</si>
  <si>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</si>
  <si>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</si>
  <si>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</si>
  <si>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</si>
  <si>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</si>
  <si>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</si>
  <si>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</si>
  <si>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</si>
  <si>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</si>
  <si>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</si>
  <si>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</si>
  <si>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</si>
  <si>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</si>
  <si>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</si>
  <si>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</si>
  <si>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</si>
  <si>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</si>
  <si>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</si>
  <si>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</si>
  <si>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</si>
  <si>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</si>
  <si>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</si>
  <si>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</si>
  <si>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</si>
  <si>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</si>
  <si>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</si>
  <si>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</si>
  <si>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</si>
  <si>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</si>
  <si>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</si>
  <si>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</si>
  <si>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</si>
  <si>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</si>
  <si>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</si>
  <si>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</si>
  <si>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</si>
  <si>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</si>
  <si>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</si>
  <si>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</si>
  <si>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</si>
  <si>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</si>
  <si>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</si>
  <si>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</si>
  <si>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</si>
  <si>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</si>
  <si>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</si>
  <si>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</si>
  <si>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</si>
  <si>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</si>
  <si>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</si>
  <si>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</si>
  <si>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</si>
  <si>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</si>
  <si>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</si>
  <si>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</si>
  <si>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</si>
  <si>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</si>
  <si>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</si>
  <si>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</si>
  <si>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</si>
  <si>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</si>
  <si>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</si>
  <si>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</si>
  <si>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</si>
  <si>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</si>
  <si>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</si>
  <si>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</si>
  <si>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</si>
  <si>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</si>
  <si>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</si>
  <si>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</si>
  <si>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</si>
  <si>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</si>
  <si>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</si>
  <si>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</si>
  <si>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</si>
  <si>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</si>
  <si>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</si>
  <si>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</si>
  <si>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</si>
  <si>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</si>
  <si>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</si>
  <si>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</si>
  <si>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</si>
  <si>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</si>
  <si>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</si>
  <si>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</si>
  <si>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</si>
  <si>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</si>
  <si>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</si>
  <si>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</si>
  <si>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</si>
  <si>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</si>
  <si>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</si>
  <si>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</si>
  <si>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</si>
  <si>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</si>
  <si>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</si>
  <si>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</si>
  <si>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</si>
  <si>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</si>
  <si>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</si>
  <si>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</si>
  <si>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</si>
  <si>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</si>
  <si>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</si>
  <si>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</si>
  <si>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</si>
  <si>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</si>
  <si>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</si>
  <si>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</si>
  <si>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</si>
  <si>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</si>
  <si>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</si>
  <si>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</si>
  <si>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</si>
  <si>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</si>
  <si>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</si>
  <si>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</si>
  <si>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</si>
  <si>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</si>
  <si>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</si>
  <si>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</si>
  <si>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</si>
  <si>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</si>
  <si>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</si>
  <si>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</si>
  <si>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</si>
  <si>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</si>
  <si>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</si>
  <si>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</si>
  <si>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</si>
  <si>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</si>
  <si>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</si>
  <si>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</si>
  <si>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</si>
  <si>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</si>
  <si>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</si>
  <si>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</si>
  <si>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</si>
  <si>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</si>
  <si>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</si>
  <si>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</si>
  <si>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</si>
  <si>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</si>
  <si>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</si>
  <si>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</si>
  <si>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</si>
  <si>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</si>
  <si>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</si>
  <si>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</si>
  <si>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</si>
  <si>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</si>
  <si>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</si>
  <si>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</si>
  <si>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</si>
  <si>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</si>
  <si>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</si>
  <si>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</si>
  <si>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</si>
  <si>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</si>
  <si>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</si>
  <si>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</si>
  <si>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</si>
  <si>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</si>
  <si>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</si>
  <si>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</si>
  <si>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</si>
  <si>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</si>
  <si>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</si>
  <si>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</si>
  <si>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</si>
  <si>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</si>
  <si>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</si>
  <si>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</si>
  <si>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</si>
  <si>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</si>
  <si>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</si>
  <si>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</si>
  <si>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</si>
  <si>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</si>
  <si>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</si>
  <si>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</si>
  <si>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</si>
  <si>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</si>
  <si>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</si>
  <si>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</si>
  <si>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</si>
  <si>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</si>
  <si>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</si>
  <si>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</si>
  <si>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</si>
  <si>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</si>
  <si>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</si>
  <si>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</si>
  <si>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</si>
  <si>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</si>
  <si>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</si>
  <si>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</si>
  <si>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</si>
  <si>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</si>
  <si>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</si>
  <si>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</si>
  <si>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</si>
  <si>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</si>
  <si>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</si>
  <si>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</si>
  <si>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</si>
  <si>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</si>
  <si>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</si>
  <si>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</si>
  <si>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</si>
  <si>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</si>
  <si>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</si>
  <si>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</si>
  <si>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</si>
  <si>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</si>
  <si>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</si>
  <si>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</si>
  <si>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</si>
  <si>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</si>
  <si>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</si>
  <si>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</si>
  <si>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</si>
  <si>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</si>
  <si>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</si>
  <si>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</si>
  <si>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</si>
  <si>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</si>
  <si>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</si>
  <si>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</si>
  <si>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</si>
  <si>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</si>
  <si>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</si>
  <si>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</si>
  <si>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</si>
  <si>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</si>
  <si>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</si>
  <si>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</si>
  <si>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</si>
  <si>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</si>
  <si>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</si>
  <si>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</si>
  <si>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</si>
  <si>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</si>
  <si>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</si>
  <si>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</si>
  <si>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</si>
  <si>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</si>
  <si>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</si>
  <si>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</si>
  <si>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</si>
  <si>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</si>
  <si>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</si>
  <si>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</si>
  <si>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</si>
  <si>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</si>
  <si>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</si>
  <si>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</si>
  <si>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</si>
  <si>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</si>
  <si>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</si>
  <si>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</si>
  <si>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</si>
  <si>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</si>
  <si>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</si>
  <si>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</si>
  <si>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</si>
  <si>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</si>
  <si>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</si>
  <si>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</si>
  <si>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</si>
  <si>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</si>
  <si>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</si>
  <si>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</si>
  <si>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</si>
  <si>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</si>
  <si>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</si>
  <si>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</si>
  <si>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</si>
  <si>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</si>
  <si>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</si>
  <si>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</si>
  <si>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</si>
  <si>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</si>
  <si>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</si>
  <si>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</si>
  <si>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</si>
  <si>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</si>
  <si>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</si>
  <si>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</si>
  <si>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</si>
  <si>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</si>
  <si>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</si>
  <si>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</si>
  <si>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</si>
  <si>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</si>
  <si>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</si>
  <si>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</si>
  <si>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</si>
  <si>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</si>
  <si>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</si>
  <si>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</si>
  <si>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</si>
  <si>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</si>
  <si>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</si>
  <si>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</si>
  <si>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</si>
  <si>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</si>
  <si>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</si>
  <si>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</si>
  <si>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</si>
  <si>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</si>
  <si>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</si>
  <si>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</si>
  <si>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</si>
  <si>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</si>
  <si>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</si>
  <si>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</si>
  <si>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</si>
  <si>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</si>
  <si>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</si>
  <si>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</si>
  <si>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</si>
  <si>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</si>
  <si>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</si>
  <si>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</si>
  <si>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</si>
  <si>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</si>
  <si>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</si>
  <si>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</si>
  <si>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</si>
  <si>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</si>
  <si>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</si>
  <si>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</si>
  <si>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</si>
  <si>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</si>
  <si>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</si>
  <si>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</si>
  <si>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</si>
  <si>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</si>
  <si>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</si>
  <si>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</si>
  <si>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</si>
  <si>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</si>
  <si>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</si>
  <si>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</si>
  <si>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</si>
  <si>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</si>
  <si>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</si>
  <si>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</si>
  <si>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</si>
  <si>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</si>
  <si>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</si>
  <si>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</si>
  <si>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</si>
  <si>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</si>
  <si>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</si>
  <si>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</si>
  <si>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</si>
  <si>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</si>
  <si>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</si>
  <si>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</si>
  <si>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</si>
  <si>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</si>
  <si>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</si>
  <si>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</si>
  <si>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</si>
  <si>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</si>
  <si>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</si>
  <si>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</si>
  <si>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</si>
  <si>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</si>
  <si>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</si>
  <si>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</si>
  <si>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</si>
  <si>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</si>
  <si>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</si>
  <si>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</si>
  <si>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</si>
  <si>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</si>
  <si>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</si>
  <si>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</si>
  <si>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</si>
  <si>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</si>
  <si>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</si>
  <si>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</si>
  <si>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</si>
  <si>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</si>
  <si>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</si>
  <si>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</si>
  <si>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</si>
  <si>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</si>
  <si>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</si>
  <si>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</si>
  <si>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</si>
  <si>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</si>
  <si>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</si>
  <si>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</si>
  <si>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</si>
  <si>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</si>
  <si>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</si>
  <si>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</si>
  <si>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</si>
  <si>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</si>
  <si>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</si>
  <si>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</si>
  <si>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</si>
  <si>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</si>
  <si>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</si>
  <si>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</si>
  <si>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</si>
  <si>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</si>
  <si>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</si>
  <si>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</si>
  <si>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</si>
  <si>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</si>
  <si>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</si>
  <si>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</si>
  <si>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</si>
  <si>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</si>
  <si>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</si>
  <si>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</si>
  <si>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</si>
  <si>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</si>
  <si>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</si>
  <si>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</si>
  <si>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</si>
  <si>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</si>
  <si>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</si>
  <si>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</si>
  <si>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</si>
  <si>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</si>
  <si>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</si>
  <si>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</si>
  <si>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</si>
  <si>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</si>
  <si>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</si>
  <si>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</si>
  <si>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</si>
  <si>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</si>
  <si>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</si>
  <si>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</si>
  <si>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</si>
  <si>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</si>
  <si>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</si>
  <si>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</si>
  <si>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</si>
  <si>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</si>
  <si>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</si>
  <si>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</si>
  <si>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</si>
  <si>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</si>
  <si>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</si>
  <si>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</si>
  <si>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</si>
  <si>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</si>
  <si>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</si>
  <si>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</si>
  <si>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</si>
  <si>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</si>
  <si>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</si>
  <si>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</si>
  <si>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</si>
  <si>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</si>
  <si>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</si>
  <si>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</si>
  <si>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</si>
  <si>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</si>
  <si>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</si>
  <si>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</si>
  <si>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</si>
  <si>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</si>
  <si>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</si>
  <si>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</si>
  <si>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</si>
  <si>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</si>
  <si>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</si>
  <si>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</si>
  <si>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</si>
  <si>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</si>
  <si>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</si>
  <si>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</si>
  <si>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</si>
  <si>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</si>
  <si>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</si>
  <si>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</si>
  <si>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</si>
  <si>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</si>
  <si>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</si>
  <si>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</si>
  <si>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</si>
  <si>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</si>
  <si>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</si>
  <si>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</si>
  <si>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</si>
  <si>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</si>
  <si>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</si>
  <si>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</si>
  <si>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</si>
  <si>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</si>
  <si>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</si>
  <si>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</si>
  <si>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</si>
  <si>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</si>
  <si>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</si>
  <si>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</si>
  <si>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</si>
  <si>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</si>
  <si>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</si>
  <si>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</si>
  <si>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</si>
  <si>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</si>
  <si>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</si>
  <si>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</si>
  <si>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</si>
  <si>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</si>
  <si>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</si>
  <si>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</si>
  <si>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</si>
  <si>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</si>
  <si>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</si>
  <si>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</si>
  <si>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</si>
  <si>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</si>
  <si>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</si>
  <si>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</si>
  <si>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</si>
  <si>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</si>
  <si>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</si>
  <si>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</si>
  <si>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</si>
  <si>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</si>
  <si>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</si>
  <si>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</si>
  <si>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</si>
  <si>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</si>
  <si>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</si>
  <si>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</si>
  <si>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</si>
  <si>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</si>
  <si>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</si>
  <si>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</si>
  <si>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</si>
  <si>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</si>
  <si>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</si>
  <si>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</si>
  <si>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</si>
  <si>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</si>
  <si>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</si>
  <si>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</si>
  <si>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</si>
  <si>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</si>
  <si>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</si>
  <si>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</si>
  <si>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</si>
  <si>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</si>
  <si>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</si>
  <si>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</si>
  <si>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</si>
  <si>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</si>
  <si>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</si>
  <si>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</si>
  <si>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</si>
  <si>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</si>
  <si>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</si>
  <si>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</si>
  <si>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</si>
  <si>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</si>
  <si>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</si>
  <si>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</si>
  <si>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</si>
  <si>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</si>
  <si>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</si>
  <si>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</si>
  <si>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</si>
  <si>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</si>
  <si>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</si>
  <si>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</si>
  <si>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</si>
  <si>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</si>
  <si>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</si>
  <si>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</si>
  <si>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</si>
  <si>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</si>
  <si>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</si>
  <si>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</si>
  <si>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</si>
  <si>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</si>
  <si>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</si>
  <si>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</si>
  <si>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</si>
  <si>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</si>
  <si>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</si>
  <si>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</si>
  <si>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</si>
  <si>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</si>
  <si>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</si>
  <si>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</si>
  <si>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</si>
  <si>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</si>
  <si>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</si>
  <si>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</si>
  <si>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</si>
  <si>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</si>
  <si>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</si>
  <si>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</si>
  <si>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</si>
  <si>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</si>
  <si>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</si>
  <si>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</si>
  <si>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</si>
  <si>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</si>
  <si>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</si>
  <si>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</si>
  <si>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</si>
  <si>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</si>
  <si>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</si>
  <si>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</si>
  <si>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</si>
  <si>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</si>
  <si>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</si>
  <si>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</si>
  <si>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</si>
  <si>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</si>
  <si>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</si>
  <si>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</si>
  <si>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</si>
  <si>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</si>
  <si>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</si>
  <si>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</si>
  <si>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</si>
  <si>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</si>
  <si>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</si>
  <si>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</si>
  <si>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</si>
  <si>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</si>
  <si>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</si>
  <si>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</si>
  <si>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</si>
  <si>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</si>
  <si>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</si>
  <si>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</si>
  <si>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</si>
  <si>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</si>
  <si>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</si>
  <si>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</si>
  <si>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</si>
  <si>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</si>
  <si>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</si>
  <si>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</si>
  <si>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</si>
  <si>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</si>
  <si>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</si>
  <si>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</si>
  <si>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</si>
  <si>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</si>
  <si>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</si>
  <si>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</si>
  <si>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</si>
  <si>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</si>
  <si>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</si>
  <si>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</si>
  <si>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</si>
  <si>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</si>
  <si>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</si>
  <si>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</si>
  <si>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</si>
  <si>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</si>
  <si>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</si>
  <si>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</si>
  <si>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</si>
  <si>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</si>
  <si>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</si>
  <si>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</si>
  <si>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</si>
  <si>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</si>
  <si>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</si>
  <si>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</si>
  <si>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</si>
  <si>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</si>
  <si>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</si>
  <si>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</si>
  <si>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</si>
  <si>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</si>
  <si>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</si>
  <si>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</si>
  <si>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</si>
  <si>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</si>
  <si>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</si>
  <si>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</si>
  <si>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</si>
  <si>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</si>
  <si>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</si>
  <si>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</si>
  <si>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</si>
  <si>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</si>
  <si>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</si>
  <si>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</si>
  <si>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</si>
  <si>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</si>
  <si>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</si>
  <si>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</si>
  <si>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</si>
  <si>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</si>
  <si>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</si>
  <si>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</si>
  <si>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</si>
  <si>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</si>
  <si>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</si>
  <si>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</si>
  <si>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</si>
  <si>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</si>
  <si>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</si>
  <si>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</si>
  <si>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</si>
  <si>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</si>
  <si>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</si>
  <si>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</si>
  <si>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</si>
  <si>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</si>
  <si>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</si>
  <si>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</si>
  <si>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</si>
  <si>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</si>
  <si>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</si>
  <si>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</si>
  <si>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</si>
  <si>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</si>
  <si>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</si>
  <si>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</si>
  <si>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</si>
  <si>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</si>
  <si>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</si>
  <si>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</si>
  <si>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</si>
  <si>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</si>
  <si>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</si>
  <si>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</si>
  <si>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</si>
  <si>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</si>
  <si>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</si>
  <si>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</si>
  <si>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</si>
  <si>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</si>
  <si>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</si>
  <si>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</si>
  <si>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</si>
  <si>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</si>
  <si>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</si>
  <si>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</si>
  <si>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</si>
  <si>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</si>
  <si>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</si>
  <si>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</si>
  <si>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</si>
  <si>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</si>
  <si>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</si>
  <si>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</si>
  <si>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</si>
  <si>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</si>
  <si>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</si>
  <si>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</si>
  <si>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</si>
  <si>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</si>
  <si>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</si>
  <si>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</si>
  <si>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</si>
  <si>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</si>
  <si>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</si>
  <si>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</si>
  <si>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</si>
  <si>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</si>
  <si>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</si>
  <si>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</si>
  <si>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</si>
  <si>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</si>
  <si>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</si>
  <si>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</si>
  <si>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</si>
  <si>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</si>
  <si>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</si>
  <si>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</si>
  <si>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</si>
  <si>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</si>
  <si>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</si>
  <si>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</si>
  <si>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</si>
  <si>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</si>
  <si>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</si>
  <si>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</si>
  <si>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</si>
  <si>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</si>
  <si>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</si>
  <si>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</si>
  <si>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</si>
  <si>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</si>
  <si>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</si>
  <si>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</si>
  <si>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</si>
  <si>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</si>
  <si>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</si>
  <si>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</si>
  <si>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</si>
  <si>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</si>
  <si>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</si>
  <si>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</si>
  <si>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</si>
  <si>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</si>
  <si>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</si>
  <si>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</si>
  <si>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</si>
  <si>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</si>
  <si>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</si>
  <si>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</si>
  <si>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</si>
  <si>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</si>
  <si>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</si>
  <si>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</si>
  <si>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</si>
  <si>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</si>
  <si>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</si>
  <si>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</si>
  <si>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</si>
  <si>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</si>
  <si>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</si>
  <si>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</si>
  <si>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</si>
  <si>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</si>
  <si>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</si>
  <si>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</si>
  <si>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</si>
  <si>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</si>
  <si>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</si>
  <si>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</si>
  <si>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</si>
  <si>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</si>
  <si>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</si>
  <si>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</si>
  <si>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</si>
  <si>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</si>
  <si>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</si>
  <si>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</si>
  <si>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</si>
  <si>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</si>
  <si>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</si>
  <si>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</si>
  <si>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</si>
  <si>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</si>
  <si>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</si>
  <si>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</si>
  <si>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</si>
  <si>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</si>
  <si>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</si>
  <si>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</si>
  <si>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</si>
  <si>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</si>
  <si>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</si>
  <si>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</si>
  <si>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</si>
  <si>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</si>
  <si>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</si>
  <si>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</si>
  <si>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</si>
  <si>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</si>
  <si>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</si>
  <si>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</si>
  <si>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</si>
  <si>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</si>
  <si>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</si>
  <si>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</si>
  <si>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</si>
  <si>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</si>
  <si>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</si>
  <si>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</si>
  <si>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</si>
  <si>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</si>
  <si>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</si>
  <si>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</si>
  <si>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</si>
  <si>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</si>
  <si>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</si>
  <si>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</si>
  <si>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</si>
  <si>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</si>
  <si>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</si>
  <si>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</si>
  <si>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</si>
  <si>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</si>
  <si>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</si>
  <si>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</si>
  <si>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</si>
  <si>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</si>
  <si>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</si>
  <si>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</si>
  <si>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</si>
  <si>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</si>
  <si>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</si>
  <si>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</si>
  <si>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</si>
  <si>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</si>
  <si>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</si>
  <si>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</si>
  <si>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</si>
  <si>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</si>
  <si>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</si>
  <si>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</si>
  <si>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</si>
  <si>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</si>
  <si>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</si>
  <si>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</si>
  <si>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</si>
  <si>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</si>
  <si>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</si>
  <si>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</si>
  <si>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</si>
  <si>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</si>
  <si>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</si>
  <si>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</si>
  <si>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</si>
  <si>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</si>
  <si>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</si>
  <si>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</si>
  <si>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</si>
  <si>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</si>
  <si>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</si>
  <si>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</si>
  <si>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</si>
  <si>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</si>
  <si>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</si>
  <si>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</si>
  <si>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</si>
  <si>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</si>
  <si>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</si>
  <si>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</si>
  <si>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</si>
  <si>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</si>
  <si>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</si>
  <si>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</si>
  <si>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</si>
  <si>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</si>
  <si>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</si>
  <si>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</si>
  <si>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</si>
  <si>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</si>
  <si>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</si>
  <si>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</si>
  <si>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</si>
  <si>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</si>
  <si>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</si>
  <si>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</si>
  <si>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</si>
  <si>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</si>
  <si>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</si>
  <si>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</si>
  <si>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</si>
  <si>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</si>
  <si>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</si>
  <si>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</si>
  <si>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</si>
  <si>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</si>
  <si>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</si>
  <si>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</si>
  <si>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</si>
  <si>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</si>
  <si>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</si>
  <si>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</si>
  <si>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</si>
  <si>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</si>
  <si>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</si>
  <si>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</si>
  <si>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</si>
  <si>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</si>
  <si>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</si>
  <si>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</si>
  <si>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</si>
  <si>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</si>
  <si>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</si>
  <si>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</si>
  <si>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</si>
  <si>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</si>
  <si>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</si>
  <si>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</si>
  <si>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</si>
  <si>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</si>
  <si>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</si>
  <si>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</si>
  <si>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</si>
  <si>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</si>
  <si>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</si>
  <si>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</si>
  <si>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</si>
  <si>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</si>
  <si>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</si>
  <si>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</si>
  <si>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</si>
  <si>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</si>
  <si>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</si>
  <si>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</si>
  <si>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</si>
  <si>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</si>
  <si>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</si>
  <si>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</si>
  <si>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</si>
  <si>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</si>
  <si>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</si>
  <si>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</si>
  <si>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</si>
  <si>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</si>
  <si>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</si>
  <si>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</si>
  <si>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</si>
  <si>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</si>
  <si>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</si>
  <si>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</si>
  <si>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</si>
  <si>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</si>
  <si>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</si>
  <si>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</si>
  <si>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</si>
  <si>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</si>
  <si>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</si>
  <si>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</si>
  <si>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</si>
  <si>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</si>
  <si>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</si>
  <si>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</si>
  <si>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</si>
  <si>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</si>
  <si>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</si>
  <si>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</si>
  <si>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</si>
  <si>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</si>
  <si>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</si>
  <si>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</si>
  <si>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</si>
  <si>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</si>
  <si>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</si>
  <si>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</si>
  <si>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</si>
  <si>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</si>
  <si>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</si>
  <si>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</si>
  <si>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</si>
  <si>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</si>
  <si>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</si>
  <si>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</si>
  <si>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</si>
  <si>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</si>
  <si>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</si>
  <si>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</si>
  <si>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</si>
  <si>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</si>
  <si>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</si>
  <si>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</si>
  <si>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</si>
  <si>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</si>
  <si>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</si>
  <si>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</si>
  <si>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</si>
  <si>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</si>
  <si>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</si>
  <si>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</si>
  <si>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</si>
  <si>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</si>
  <si>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</si>
  <si>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</si>
  <si>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</si>
  <si>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</si>
  <si>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</si>
  <si>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</si>
  <si>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</si>
  <si>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</si>
  <si>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</si>
  <si>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</si>
  <si>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</si>
  <si>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</si>
  <si>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</si>
  <si>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</si>
  <si>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</si>
  <si>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</si>
  <si>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</si>
  <si>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</si>
  <si>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</si>
  <si>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</si>
  <si>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</si>
  <si>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</si>
  <si>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</si>
  <si>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</si>
  <si>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</si>
  <si>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</si>
  <si>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</si>
  <si>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</si>
  <si>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</si>
  <si>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</si>
  <si>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</si>
  <si>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</si>
  <si>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</si>
  <si>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</si>
  <si>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</si>
  <si>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</si>
  <si>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</si>
  <si>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</si>
  <si>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</si>
  <si>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</si>
  <si>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</si>
  <si>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</si>
  <si>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</si>
  <si>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</si>
  <si>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</si>
  <si>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</si>
  <si>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</si>
  <si>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</si>
  <si>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</si>
  <si>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</si>
  <si>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</si>
  <si>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</si>
  <si>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</si>
  <si>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</si>
  <si>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</si>
  <si>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</si>
  <si>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</si>
  <si>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</si>
  <si>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</si>
  <si>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</si>
  <si>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</si>
  <si>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</si>
  <si>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</si>
  <si>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</si>
  <si>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</si>
  <si>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</si>
  <si>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</si>
  <si>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</si>
  <si>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</si>
  <si>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</si>
  <si>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</si>
  <si>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</si>
  <si>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</si>
  <si>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</si>
  <si>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</si>
  <si>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</si>
  <si>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</si>
  <si>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</si>
  <si>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</si>
  <si>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</si>
  <si>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</si>
  <si>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</si>
  <si>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</si>
  <si>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</si>
  <si>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</si>
  <si>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</si>
  <si>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</si>
  <si>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</si>
  <si>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</si>
  <si>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</si>
  <si>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</si>
  <si>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</si>
  <si>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</si>
  <si>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</si>
  <si>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</si>
  <si>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</si>
  <si>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</si>
  <si>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</si>
  <si>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</si>
  <si>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</si>
  <si>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</si>
  <si>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</si>
  <si>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</si>
  <si>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</si>
  <si>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</si>
  <si>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</si>
  <si>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</si>
  <si>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</si>
  <si>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</si>
  <si>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</si>
  <si>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</si>
  <si>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</si>
  <si>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</si>
  <si>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</si>
  <si>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</si>
  <si>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</si>
  <si>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</si>
  <si>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</si>
  <si>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</si>
  <si>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</si>
  <si>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</si>
  <si>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</si>
  <si>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</si>
  <si>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</si>
  <si>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</si>
  <si>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</si>
  <si>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</si>
  <si>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</si>
  <si>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</si>
  <si>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</si>
  <si>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</si>
  <si>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</si>
  <si>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</si>
  <si>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</si>
  <si>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</si>
  <si>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</si>
  <si>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</si>
  <si>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</si>
  <si>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</si>
  <si>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</si>
  <si>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</si>
  <si>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</si>
  <si>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</si>
  <si>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</si>
  <si>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</si>
  <si>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</si>
  <si>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</si>
  <si>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</si>
  <si>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</si>
  <si>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</si>
  <si>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</si>
  <si>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</si>
  <si>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</si>
  <si>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</si>
  <si>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</si>
  <si>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</si>
  <si>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</si>
  <si>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</si>
  <si>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</si>
  <si>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</si>
  <si>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</si>
  <si>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</si>
  <si>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</si>
  <si>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</si>
  <si>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</si>
  <si>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</si>
  <si>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</si>
  <si>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</si>
  <si>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</si>
  <si>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</si>
  <si>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</si>
  <si>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</si>
  <si>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</si>
  <si>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</si>
  <si>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</si>
  <si>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</si>
  <si>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</si>
  <si>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</si>
  <si>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</si>
  <si>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</si>
  <si>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</si>
  <si>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</si>
  <si>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</si>
  <si>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</si>
  <si>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</si>
  <si>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</si>
  <si>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</si>
  <si>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</si>
  <si>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</si>
  <si>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</si>
  <si>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</si>
  <si>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</si>
  <si>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</si>
  <si>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</si>
  <si>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</si>
  <si>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</si>
  <si>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</si>
  <si>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</si>
  <si>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</si>
  <si>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</si>
  <si>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</si>
  <si>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</si>
  <si>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</si>
  <si>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</si>
  <si>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</si>
  <si>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</si>
  <si>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</si>
  <si>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</si>
  <si>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</si>
  <si>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</si>
  <si>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</si>
  <si>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</si>
  <si>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</si>
  <si>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</si>
  <si>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</si>
  <si>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</si>
  <si>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</si>
  <si>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</si>
  <si>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</si>
  <si>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</si>
  <si>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</si>
  <si>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</si>
  <si>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</si>
  <si>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</si>
  <si>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</si>
  <si>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</si>
  <si>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</si>
  <si>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</si>
  <si>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</si>
  <si>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</si>
  <si>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</si>
  <si>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</si>
  <si>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</si>
  <si>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</si>
  <si>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</si>
  <si>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</si>
  <si>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</si>
  <si>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</si>
  <si>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</si>
  <si>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</si>
  <si>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</si>
  <si>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</si>
  <si>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</si>
  <si>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</si>
  <si>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</si>
  <si>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</si>
  <si>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</si>
  <si>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</si>
  <si>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</si>
  <si>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</si>
  <si>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</si>
  <si>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</si>
  <si>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</si>
  <si>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</si>
  <si>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</si>
  <si>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</si>
  <si>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</si>
  <si>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</si>
  <si>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</si>
  <si>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</si>
  <si>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</si>
  <si>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</si>
  <si>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</si>
  <si>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</si>
  <si>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</si>
  <si>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</si>
  <si>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</si>
  <si>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</si>
  <si>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</si>
  <si>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</si>
  <si>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</si>
  <si>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</si>
  <si>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</si>
  <si>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</si>
  <si>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</si>
  <si>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</si>
  <si>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</si>
  <si>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</si>
  <si>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</si>
  <si>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</si>
  <si>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</si>
  <si>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</si>
  <si>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</si>
  <si>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</si>
  <si>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</si>
  <si>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</si>
  <si>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</si>
  <si>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</si>
  <si>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</si>
  <si>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</si>
  <si>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</si>
  <si>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</si>
  <si>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</si>
  <si>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</si>
  <si>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</si>
  <si>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</si>
  <si>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</si>
  <si>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</si>
  <si>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</si>
  <si>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</si>
  <si>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</si>
  <si>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</si>
  <si>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</si>
  <si>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</si>
  <si>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</si>
  <si>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</si>
  <si>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</si>
  <si>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</si>
  <si>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</si>
  <si>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</si>
  <si>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</si>
  <si>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</si>
  <si>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</si>
  <si>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</si>
  <si>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</si>
  <si>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</si>
  <si>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</si>
  <si>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</si>
  <si>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</si>
  <si>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</si>
  <si>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</si>
  <si>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</si>
  <si>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</si>
  <si>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</si>
  <si>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</si>
  <si>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</si>
  <si>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</si>
  <si>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</si>
  <si>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</si>
  <si>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</si>
  <si>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</si>
  <si>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</si>
  <si>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</si>
  <si>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</si>
  <si>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</si>
  <si>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</si>
  <si>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</si>
  <si>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</si>
  <si>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</si>
  <si>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</si>
  <si>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</si>
  <si>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</si>
  <si>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</si>
  <si>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</si>
  <si>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</si>
  <si>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</si>
  <si>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</si>
  <si>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</si>
  <si>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</si>
  <si>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</si>
  <si>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</si>
  <si>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</si>
  <si>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</si>
  <si>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</si>
  <si>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</si>
  <si>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</si>
  <si>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</si>
  <si>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</si>
  <si>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</si>
  <si>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</si>
  <si>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</si>
  <si>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</si>
  <si>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</si>
  <si>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</si>
  <si>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</si>
  <si>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</si>
  <si>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</si>
  <si>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</si>
  <si>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</si>
  <si>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</si>
  <si>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</si>
  <si>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</si>
  <si>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</si>
  <si>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</si>
  <si>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</si>
  <si>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</si>
  <si>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</si>
  <si>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</si>
  <si>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</si>
  <si>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</si>
  <si>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</si>
  <si>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</si>
  <si>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</si>
  <si>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</si>
  <si>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</si>
  <si>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</si>
  <si>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</si>
  <si>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</si>
  <si>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</si>
  <si>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</si>
  <si>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</si>
  <si>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</si>
  <si>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</si>
  <si>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</si>
  <si>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</si>
  <si>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</si>
  <si>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</si>
  <si>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</si>
  <si>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</si>
  <si>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</si>
  <si>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</si>
  <si>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</si>
  <si>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</si>
  <si>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</si>
  <si>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</si>
  <si>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</si>
  <si>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</si>
  <si>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</si>
  <si>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</si>
  <si>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</si>
  <si>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</si>
  <si>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</si>
  <si>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</si>
  <si>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</si>
  <si>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</si>
  <si>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</si>
  <si>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</si>
  <si>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</si>
  <si>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</si>
  <si>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</si>
  <si>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</si>
  <si>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</si>
  <si>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</si>
  <si>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</si>
  <si>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</si>
  <si>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</si>
  <si>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</si>
  <si>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</si>
  <si>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</si>
  <si>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</si>
  <si>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</si>
  <si>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</si>
  <si>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</si>
  <si>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</si>
  <si>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</si>
  <si>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</si>
  <si>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</si>
  <si>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</si>
  <si>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</si>
  <si>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</si>
  <si>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</si>
  <si>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</si>
  <si>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</si>
  <si>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</si>
  <si>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</si>
  <si>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</si>
  <si>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</si>
  <si>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</si>
  <si>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</si>
  <si>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</si>
  <si>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</si>
  <si>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</si>
  <si>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</si>
  <si>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</si>
  <si>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</si>
  <si>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</si>
  <si>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</si>
  <si>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</si>
  <si>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</si>
  <si>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</si>
  <si>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</si>
  <si>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</si>
  <si>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</si>
  <si>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</si>
  <si>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</si>
  <si>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</si>
  <si>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</si>
  <si>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</si>
  <si>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</si>
  <si>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</si>
  <si>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</si>
  <si>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</si>
  <si>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</si>
  <si>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</si>
  <si>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</si>
  <si>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</si>
  <si>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</si>
  <si>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</si>
  <si>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</si>
  <si>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</si>
  <si>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</si>
  <si>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</si>
  <si>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</si>
  <si>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</si>
  <si>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</si>
  <si>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</si>
  <si>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</si>
  <si>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</si>
  <si>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</si>
  <si>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</si>
  <si>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</si>
  <si>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</si>
  <si>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</si>
  <si>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</si>
  <si>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</si>
  <si>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</si>
  <si>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</si>
  <si>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</si>
  <si>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</si>
  <si>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</si>
  <si>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</si>
  <si>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</si>
  <si>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</si>
  <si>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</si>
  <si>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</si>
  <si>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</si>
  <si>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</si>
  <si>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</si>
  <si>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</si>
  <si>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</si>
  <si>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</si>
  <si>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</si>
  <si>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</si>
  <si>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</si>
  <si>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</si>
  <si>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</si>
  <si>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</si>
  <si>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</si>
  <si>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</si>
  <si>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</si>
  <si>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</si>
  <si>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</si>
  <si>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</si>
  <si>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</si>
  <si>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</si>
  <si>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</si>
  <si>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</si>
  <si>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</si>
  <si>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</si>
  <si>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</si>
  <si>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</si>
  <si>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</si>
  <si>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</si>
  <si>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</si>
  <si>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</si>
  <si>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</si>
  <si>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</si>
  <si>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</si>
  <si>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</si>
  <si>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</si>
  <si>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</si>
  <si>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</si>
  <si>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</si>
  <si>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</si>
  <si>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</si>
  <si>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</si>
  <si>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</si>
  <si>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</si>
  <si>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</si>
  <si>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</si>
  <si>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</si>
  <si>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</si>
  <si>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</si>
  <si>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</si>
  <si>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</si>
  <si>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</si>
  <si>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</si>
  <si>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</si>
  <si>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</si>
  <si>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</si>
  <si>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</si>
  <si>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</si>
  <si>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</si>
  <si>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</si>
  <si>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</si>
  <si>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</si>
  <si>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</si>
  <si>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</si>
  <si>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</si>
  <si>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</si>
  <si>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</si>
  <si>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</si>
  <si>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</si>
  <si>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</si>
  <si>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</si>
  <si>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</si>
  <si>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</si>
  <si>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</si>
  <si>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</si>
  <si>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</si>
  <si>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</si>
  <si>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</si>
  <si>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</si>
  <si>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</si>
  <si>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</si>
  <si>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</si>
  <si>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</si>
  <si>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</si>
  <si>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</si>
  <si>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</si>
  <si>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</si>
  <si>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</si>
  <si>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</si>
  <si>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</si>
  <si>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</si>
  <si>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</si>
  <si>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</si>
  <si>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</si>
  <si>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</si>
  <si>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</si>
  <si>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</si>
  <si>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</si>
  <si>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</si>
  <si>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</si>
  <si>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</si>
  <si>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</si>
  <si>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</si>
  <si>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</si>
  <si>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</si>
  <si>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</si>
  <si>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</si>
  <si>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</si>
  <si>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</si>
  <si>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</si>
  <si>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</si>
  <si>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</si>
  <si>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</si>
  <si>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</si>
  <si>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</si>
  <si>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</si>
  <si>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</si>
  <si>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</si>
  <si>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</si>
  <si>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</si>
  <si>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</si>
  <si>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</si>
  <si>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</si>
  <si>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</si>
  <si>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</si>
  <si>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</si>
  <si>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</si>
  <si>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</si>
  <si>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</si>
  <si>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</si>
  <si>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</si>
  <si>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</si>
  <si>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</si>
  <si>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</si>
  <si>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</si>
  <si>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</si>
  <si>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</si>
  <si>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</si>
  <si>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</si>
  <si>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</si>
  <si>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</si>
  <si>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</si>
  <si>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</si>
  <si>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</si>
  <si>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</si>
  <si>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</si>
  <si>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</si>
  <si>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</si>
  <si>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</si>
  <si>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</si>
  <si>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</si>
  <si>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</si>
  <si>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</si>
  <si>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</si>
  <si>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</si>
  <si>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</si>
  <si>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</si>
  <si>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</si>
  <si>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</si>
  <si>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</si>
  <si>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</si>
  <si>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</si>
  <si>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</si>
  <si>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</si>
  <si>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</si>
  <si>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</si>
  <si>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</si>
  <si>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</si>
  <si>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</si>
  <si>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</si>
  <si>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</si>
  <si>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</si>
  <si>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</si>
  <si>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</si>
  <si>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</si>
  <si>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</si>
  <si>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</si>
  <si>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</si>
  <si>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</si>
  <si>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</si>
  <si>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</si>
  <si>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</si>
  <si>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</si>
  <si>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</si>
  <si>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</si>
  <si>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</si>
  <si>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</si>
  <si>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</si>
  <si>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</si>
  <si>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</si>
  <si>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</si>
  <si>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</si>
  <si>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</si>
  <si>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</si>
  <si>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</si>
  <si>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</si>
  <si>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</si>
  <si>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</si>
  <si>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</si>
  <si>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</si>
  <si>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</si>
  <si>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</si>
  <si>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</si>
  <si>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</si>
  <si>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</si>
  <si>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</si>
  <si>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</si>
  <si>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</si>
  <si>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</si>
  <si>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</si>
  <si>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</si>
  <si>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</si>
  <si>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</si>
  <si>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</si>
  <si>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</si>
  <si>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</si>
  <si>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</si>
  <si>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</si>
  <si>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</si>
  <si>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</si>
  <si>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</si>
  <si>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</si>
  <si>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</si>
  <si>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</si>
  <si>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</si>
  <si>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</si>
  <si>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</si>
  <si>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</si>
  <si>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</si>
  <si>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</si>
  <si>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</si>
  <si>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</si>
  <si>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</si>
  <si>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</si>
  <si>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</si>
  <si>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</si>
  <si>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</si>
  <si>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</si>
  <si>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</si>
  <si>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</si>
  <si>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</si>
  <si>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</si>
  <si>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</si>
  <si>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</si>
  <si>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</si>
  <si>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</si>
  <si>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</si>
  <si>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</si>
  <si>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</si>
  <si>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</si>
  <si>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</si>
  <si>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</si>
  <si>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</si>
  <si>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</si>
  <si>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</si>
  <si>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</si>
  <si>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</si>
  <si>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</si>
  <si>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</si>
  <si>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</si>
  <si>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</si>
  <si>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</si>
  <si>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</si>
  <si>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</si>
  <si>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</si>
  <si>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</si>
  <si>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</si>
  <si>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</si>
  <si>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</si>
  <si>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</si>
  <si>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</si>
  <si>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</si>
  <si>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</si>
  <si>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</si>
  <si>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</si>
  <si>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</si>
  <si>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</si>
  <si>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</si>
  <si>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</si>
  <si>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</si>
  <si>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</si>
  <si>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</si>
  <si>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</si>
  <si>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</si>
  <si>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</si>
  <si>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</si>
  <si>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</si>
  <si>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</si>
  <si>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</si>
  <si>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</si>
  <si>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</si>
  <si>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</si>
  <si>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</si>
  <si>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</si>
  <si>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</si>
  <si>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</si>
  <si>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</si>
  <si>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</si>
  <si>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</si>
  <si>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</si>
  <si>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</si>
  <si>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</si>
  <si>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</si>
  <si>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</si>
  <si>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</si>
  <si>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</si>
  <si>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</si>
  <si>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</si>
  <si>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</si>
  <si>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</si>
  <si>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</si>
  <si>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</si>
  <si>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</si>
  <si>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</si>
  <si>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</si>
  <si>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</si>
  <si>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</si>
  <si>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</si>
  <si>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</si>
  <si>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</si>
  <si>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</si>
  <si>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</si>
  <si>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</si>
  <si>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</si>
  <si>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</si>
  <si>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</si>
  <si>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</si>
  <si>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</si>
  <si>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</si>
  <si>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</si>
  <si>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</si>
  <si>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</si>
  <si>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</si>
  <si>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</si>
  <si>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</si>
  <si>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</si>
  <si>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</si>
  <si>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</si>
  <si>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</si>
  <si>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</si>
  <si>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</si>
  <si>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</si>
  <si>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</si>
  <si>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</si>
  <si>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</si>
  <si>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</si>
  <si>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</si>
  <si>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</si>
  <si>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</si>
  <si>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</si>
  <si>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</si>
  <si>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</si>
  <si>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</si>
  <si>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</si>
  <si>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</si>
  <si>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</si>
  <si>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</si>
  <si>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</si>
  <si>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</si>
  <si>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</si>
  <si>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</si>
  <si>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</si>
  <si>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</si>
  <si>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</si>
  <si>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</si>
  <si>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</si>
  <si>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</si>
  <si>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</si>
  <si>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</si>
  <si>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</si>
  <si>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</si>
  <si>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</si>
  <si>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</si>
  <si>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</si>
  <si>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</si>
  <si>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</si>
  <si>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</si>
  <si>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</si>
  <si>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</si>
  <si>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</si>
  <si>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</si>
  <si>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</si>
  <si>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</si>
  <si>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</si>
  <si>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</si>
  <si>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</si>
  <si>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</si>
  <si>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</si>
  <si>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</si>
  <si>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</si>
  <si>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</si>
  <si>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</si>
  <si>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</si>
  <si>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</si>
  <si>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</si>
  <si>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</si>
  <si>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</si>
  <si>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</si>
  <si>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</si>
  <si>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</si>
  <si>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</si>
  <si>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</si>
  <si>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</si>
  <si>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</si>
  <si>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</si>
  <si>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</si>
  <si>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</si>
  <si>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</si>
  <si>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</si>
  <si>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</si>
  <si>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</si>
  <si>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</si>
  <si>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</si>
  <si>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</si>
  <si>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</si>
  <si>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</si>
  <si>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</si>
  <si>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</si>
  <si>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</si>
  <si>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</si>
  <si>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</si>
  <si>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</si>
  <si>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</si>
  <si>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</si>
  <si>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</si>
  <si>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</si>
  <si>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</si>
  <si>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</si>
  <si>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</si>
  <si>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</si>
  <si>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</si>
  <si>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</si>
  <si>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</si>
  <si>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</si>
  <si>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</si>
  <si>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</si>
  <si>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</si>
  <si>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</si>
  <si>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</si>
  <si>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</si>
  <si>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</si>
  <si>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</si>
  <si>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</si>
  <si>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</si>
  <si>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</si>
  <si>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</si>
  <si>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</si>
  <si>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</si>
  <si>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</si>
  <si>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</si>
  <si>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</si>
  <si>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</si>
  <si>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</si>
  <si>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</si>
  <si>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</si>
  <si>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</si>
  <si>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</si>
  <si>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</si>
  <si>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</si>
  <si>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</si>
  <si>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</si>
  <si>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</si>
  <si>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</si>
  <si>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</si>
  <si>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</si>
  <si>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</si>
  <si>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</si>
  <si>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</si>
  <si>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</si>
  <si>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</si>
  <si>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</si>
  <si>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</si>
  <si>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</si>
  <si>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</si>
  <si>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</si>
  <si>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</si>
  <si>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</si>
  <si>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</si>
  <si>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</si>
  <si>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</si>
  <si>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</si>
  <si>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</si>
  <si>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</si>
  <si>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</si>
  <si>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</si>
  <si>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</si>
  <si>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</si>
  <si>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</si>
  <si>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</si>
  <si>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</si>
  <si>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</si>
  <si>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</si>
  <si>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</si>
  <si>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</si>
  <si>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</si>
  <si>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</si>
  <si>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</si>
  <si>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</si>
  <si>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</si>
  <si>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</si>
  <si>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</si>
  <si>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</si>
  <si>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</si>
  <si>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</si>
  <si>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</si>
  <si>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</si>
  <si>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</si>
  <si>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</si>
  <si>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</si>
  <si>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</si>
  <si>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</si>
  <si>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</si>
  <si>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</si>
  <si>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</si>
  <si>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</si>
  <si>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</si>
  <si>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</si>
  <si>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</si>
  <si>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</si>
  <si>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</si>
  <si>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</si>
  <si>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</si>
  <si>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</si>
  <si>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</si>
  <si>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</si>
  <si>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</si>
  <si>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</si>
  <si>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</si>
  <si>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</si>
  <si>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</si>
  <si>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</si>
  <si>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</si>
  <si>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</si>
  <si>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</si>
  <si>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</si>
  <si>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</si>
  <si>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</si>
  <si>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</si>
  <si>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</si>
  <si>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</si>
  <si>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</si>
  <si>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</si>
  <si>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</si>
  <si>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</si>
  <si>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</si>
  <si>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</si>
  <si>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</si>
  <si>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</si>
  <si>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</si>
  <si>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</si>
  <si>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</si>
  <si>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</si>
  <si>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</si>
  <si>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</si>
  <si>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</si>
  <si>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</si>
  <si>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</si>
  <si>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</si>
  <si>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</si>
  <si>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</si>
  <si>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</si>
  <si>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</si>
  <si>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</si>
  <si>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</si>
  <si>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</si>
  <si>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</si>
  <si>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</si>
  <si>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</si>
  <si>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</si>
  <si>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</si>
  <si>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</si>
  <si>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</si>
  <si>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</si>
  <si>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</si>
  <si>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</si>
  <si>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</si>
  <si>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</si>
  <si>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</si>
  <si>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</si>
  <si>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</si>
  <si>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</si>
  <si>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</si>
  <si>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</si>
  <si>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</si>
  <si>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</si>
  <si>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</si>
  <si>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</si>
  <si>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</si>
  <si>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</si>
  <si>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</si>
  <si>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</si>
  <si>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</si>
  <si>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</si>
  <si>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</si>
  <si>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</si>
  <si>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</si>
  <si>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</si>
  <si>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</si>
  <si>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</si>
  <si>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</si>
  <si>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</si>
  <si>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</si>
  <si>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</si>
  <si>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</si>
  <si>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</si>
  <si>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</si>
  <si>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</si>
  <si>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</si>
  <si>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</si>
  <si>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</si>
  <si>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</si>
  <si>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</si>
  <si>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</si>
  <si>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</si>
  <si>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</si>
  <si>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</si>
  <si>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</si>
  <si>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</si>
  <si>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</si>
  <si>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</si>
  <si>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</si>
  <si>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</si>
  <si>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</si>
  <si>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</si>
  <si>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</si>
  <si>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</si>
  <si>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</si>
  <si>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</si>
  <si>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</si>
  <si>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</si>
  <si>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</si>
  <si>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</si>
  <si>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</si>
  <si>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</si>
  <si>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</si>
  <si>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</si>
  <si>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</si>
  <si>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</si>
  <si>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</si>
  <si>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</si>
  <si>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</si>
  <si>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</si>
  <si>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</si>
  <si>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</si>
  <si>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</si>
  <si>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</si>
  <si>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</si>
  <si>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</si>
  <si>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</si>
  <si>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</si>
  <si>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</si>
  <si>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</si>
  <si>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</si>
  <si>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</si>
  <si>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</si>
  <si>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</si>
  <si>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</si>
  <si>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</si>
  <si>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</si>
  <si>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</si>
  <si>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</si>
  <si>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</si>
  <si>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</si>
  <si>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</si>
  <si>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</si>
  <si>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</si>
  <si>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</si>
  <si>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</si>
  <si>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</si>
  <si>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</si>
  <si>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</si>
  <si>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</si>
  <si>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</si>
  <si>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</si>
  <si>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</si>
  <si>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</si>
  <si>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</si>
  <si>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</si>
  <si>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</si>
  <si>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</si>
  <si>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</si>
  <si>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</si>
  <si>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</si>
  <si>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</si>
  <si>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</si>
  <si>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</si>
  <si>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</si>
  <si>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</si>
  <si>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</si>
  <si>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</si>
  <si>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</si>
  <si>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</si>
  <si>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</si>
  <si>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</si>
  <si>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</si>
  <si>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</si>
  <si>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</si>
  <si>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</si>
  <si>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</si>
  <si>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</si>
  <si>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</si>
  <si>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</si>
  <si>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</si>
  <si>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</si>
  <si>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</si>
  <si>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</si>
  <si>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</si>
  <si>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</si>
  <si>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</si>
  <si>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</si>
  <si>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</si>
  <si>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</si>
  <si>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</si>
  <si>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</si>
  <si>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</si>
  <si>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</si>
  <si>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</si>
  <si>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</si>
  <si>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</si>
  <si>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</si>
  <si>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</si>
  <si>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</si>
  <si>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</si>
  <si>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</si>
  <si>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</si>
  <si>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</si>
  <si>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</si>
  <si>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</si>
  <si>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</si>
  <si>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</si>
  <si>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</si>
  <si>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</si>
  <si>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</si>
  <si>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</si>
  <si>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</si>
  <si>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</si>
  <si>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</si>
  <si>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</si>
  <si>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</si>
  <si>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</si>
  <si>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</si>
  <si>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</si>
  <si>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</si>
  <si>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</si>
  <si>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</si>
  <si>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</si>
  <si>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</si>
  <si>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</si>
  <si>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</si>
  <si>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</si>
  <si>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</si>
  <si>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</si>
  <si>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</si>
  <si>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</si>
  <si>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</si>
  <si>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</si>
  <si>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</si>
  <si>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</si>
  <si>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</si>
  <si>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</si>
  <si>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</si>
  <si>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</si>
  <si>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</si>
  <si>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</si>
  <si>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</si>
  <si>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</si>
  <si>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</si>
  <si>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</si>
  <si>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</si>
  <si>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</si>
  <si>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</si>
  <si>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</si>
  <si>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</si>
  <si>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</si>
  <si>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</si>
  <si>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</si>
  <si>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</si>
  <si>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</si>
  <si>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</si>
  <si>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</si>
  <si>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</si>
  <si>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</si>
  <si>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</si>
  <si>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</si>
  <si>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</si>
  <si>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</si>
  <si>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</si>
  <si>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</si>
  <si>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</si>
  <si>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</si>
  <si>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</si>
  <si>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</si>
  <si>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</si>
  <si>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</si>
  <si>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</si>
  <si>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</si>
  <si>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</si>
  <si>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</si>
  <si>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</si>
  <si>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</si>
  <si>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</si>
  <si>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</si>
  <si>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</si>
  <si>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</si>
  <si>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</si>
  <si>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</si>
  <si>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</si>
  <si>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</si>
  <si>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</si>
  <si>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</si>
  <si>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</si>
  <si>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</si>
  <si>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</si>
  <si>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</si>
  <si>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</si>
  <si>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</si>
  <si>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</si>
  <si>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</si>
  <si>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</si>
  <si>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</si>
  <si>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</si>
  <si>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</si>
  <si>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</si>
  <si>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</si>
  <si>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</si>
  <si>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</si>
  <si>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</si>
  <si>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</si>
  <si>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</si>
  <si>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</si>
  <si>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</si>
  <si>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</si>
  <si>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</si>
  <si>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</si>
  <si>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</si>
  <si>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</si>
  <si>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</si>
  <si>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</si>
  <si>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</si>
  <si>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</si>
  <si>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</si>
  <si>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</si>
  <si>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</si>
  <si>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</si>
  <si>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</si>
  <si>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</si>
  <si>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</si>
  <si>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</si>
  <si>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</si>
  <si>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</si>
  <si>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</si>
  <si>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</si>
  <si>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</si>
  <si>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</si>
  <si>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</si>
  <si>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</si>
  <si>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</si>
  <si>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</si>
  <si>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</si>
  <si>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</si>
  <si>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</si>
  <si>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</si>
  <si>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</si>
  <si>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</si>
  <si>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</si>
  <si>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</si>
  <si>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</si>
  <si>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</si>
  <si>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</si>
  <si>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</si>
  <si>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</si>
  <si>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</si>
  <si>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</si>
  <si>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</si>
  <si>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</si>
  <si>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</si>
  <si>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</si>
  <si>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</si>
  <si>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</si>
  <si>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</si>
  <si>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</si>
  <si>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</si>
  <si>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</si>
  <si>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</si>
  <si>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</si>
  <si>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</si>
  <si>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</si>
  <si>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</si>
  <si>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</si>
  <si>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</si>
  <si>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</si>
  <si>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</si>
  <si>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</si>
  <si>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</si>
  <si>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</si>
  <si>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</si>
  <si>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</si>
  <si>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</si>
  <si>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</si>
  <si>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</si>
  <si>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</si>
  <si>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</si>
  <si>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</si>
  <si>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</si>
  <si>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</si>
  <si>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</si>
  <si>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</si>
  <si>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</si>
  <si>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</si>
  <si>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</si>
  <si>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</si>
  <si>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</si>
  <si>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</si>
  <si>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</si>
  <si>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</si>
  <si>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</si>
  <si>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</si>
  <si>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</si>
  <si>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</si>
  <si>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</si>
  <si>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</si>
  <si>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</si>
  <si>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</si>
  <si>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</si>
  <si>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</si>
  <si>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</si>
  <si>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</si>
  <si>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</si>
  <si>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</si>
  <si>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</si>
  <si>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</si>
  <si>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</si>
  <si>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</si>
  <si>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</si>
  <si>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</si>
  <si>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</si>
  <si>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</si>
  <si>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</si>
  <si>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</si>
  <si>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</si>
  <si>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</si>
  <si>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</si>
  <si>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</si>
  <si>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</si>
  <si>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</si>
  <si>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</si>
  <si>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</si>
  <si>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</si>
  <si>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</si>
  <si>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</si>
  <si>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</si>
  <si>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</si>
  <si>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</si>
  <si>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</si>
  <si>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</si>
  <si>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</si>
  <si>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</si>
  <si>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</si>
  <si>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</si>
  <si>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</si>
  <si>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</si>
  <si>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</si>
  <si>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</si>
  <si>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</si>
  <si>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</si>
  <si>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</si>
  <si>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</si>
  <si>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</si>
  <si>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</si>
  <si>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</si>
  <si>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</si>
  <si>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</si>
  <si>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</si>
  <si>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</si>
  <si>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</si>
  <si>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</si>
  <si>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</si>
  <si>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</si>
  <si>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</si>
  <si>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</si>
  <si>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</si>
  <si>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</si>
  <si>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</si>
  <si>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</si>
  <si>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</si>
  <si>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</si>
  <si>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</si>
  <si>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</si>
  <si>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</si>
  <si>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</si>
  <si>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</si>
  <si>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</si>
  <si>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</si>
  <si>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</si>
  <si>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</si>
  <si>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</si>
  <si>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</si>
  <si>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</si>
  <si>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</si>
  <si>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</si>
  <si>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</si>
  <si>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</si>
  <si>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</si>
  <si>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</si>
  <si>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</si>
  <si>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</si>
  <si>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</si>
  <si>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</si>
  <si>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</si>
  <si>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</si>
  <si>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</si>
  <si>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</si>
  <si>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</si>
  <si>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</si>
  <si>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</si>
  <si>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</si>
  <si>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</si>
  <si>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</si>
  <si>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</si>
  <si>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</si>
  <si>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</si>
  <si>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</si>
  <si>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</si>
  <si>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</si>
  <si>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</si>
  <si>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</si>
  <si>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</si>
  <si>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</si>
  <si>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</si>
  <si>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</si>
  <si>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</si>
  <si>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</si>
  <si>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</si>
  <si>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</si>
  <si>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</si>
  <si>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</si>
  <si>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</si>
  <si>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</si>
  <si>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</si>
  <si>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</si>
  <si>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</si>
  <si>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</si>
  <si>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</si>
  <si>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</si>
  <si>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</si>
  <si>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</si>
  <si>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</si>
  <si>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</si>
  <si>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</si>
  <si>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</si>
  <si>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</si>
  <si>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</si>
  <si>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</si>
  <si>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</si>
  <si>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</si>
  <si>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</si>
  <si>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</si>
  <si>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</si>
  <si>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</si>
  <si>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</si>
  <si>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</si>
  <si>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</si>
  <si>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</si>
  <si>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</si>
  <si>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</si>
  <si>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</si>
  <si>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</si>
  <si>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</si>
  <si>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</si>
  <si>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</si>
  <si>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</si>
  <si>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</si>
  <si>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</si>
  <si>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</si>
  <si>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</si>
  <si>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</si>
  <si>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</si>
  <si>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</si>
  <si>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</si>
  <si>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</si>
  <si>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</si>
  <si>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</si>
  <si>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</si>
  <si>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</si>
  <si>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</si>
  <si>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</si>
  <si>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</si>
  <si>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</si>
  <si>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</si>
  <si>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</si>
  <si>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</si>
  <si>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</si>
  <si>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</si>
  <si>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</si>
  <si>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</si>
  <si>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</si>
  <si>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</si>
  <si>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</si>
  <si>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</si>
  <si>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</si>
  <si>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</si>
  <si>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</si>
  <si>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</si>
  <si>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</si>
  <si>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</si>
  <si>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</si>
  <si>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</si>
  <si>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</si>
  <si>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</si>
  <si>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</si>
  <si>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</si>
  <si>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</si>
  <si>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</si>
  <si>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</si>
  <si>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</si>
  <si>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</si>
  <si>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</si>
  <si>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</si>
  <si>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</si>
  <si>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</si>
  <si>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</si>
  <si>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</si>
  <si>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</si>
  <si>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</si>
  <si>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</si>
  <si>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</si>
  <si>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</si>
  <si>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</si>
  <si>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</si>
  <si>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</si>
  <si>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</si>
  <si>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</si>
  <si>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</si>
  <si>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</si>
  <si>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</si>
  <si>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</si>
  <si>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</si>
  <si>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</si>
  <si>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</si>
  <si>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</si>
  <si>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</si>
  <si>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</si>
  <si>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</si>
  <si>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</si>
  <si>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</si>
  <si>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</si>
  <si>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</si>
  <si>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</si>
  <si>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</si>
  <si>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</si>
  <si>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</si>
  <si>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</si>
  <si>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</si>
  <si>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</si>
  <si>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</si>
  <si>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</si>
  <si>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</si>
  <si>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</si>
  <si>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</si>
  <si>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</si>
  <si>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</si>
  <si>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</si>
  <si>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</si>
  <si>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</si>
  <si>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</si>
  <si>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</si>
  <si>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</si>
  <si>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</si>
  <si>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</si>
  <si>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</si>
  <si>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</si>
  <si>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</si>
  <si>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</si>
  <si>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</si>
  <si>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</si>
  <si>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</si>
  <si>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</si>
  <si>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</si>
  <si>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</si>
  <si>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</si>
  <si>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</si>
  <si>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</si>
  <si>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</si>
  <si>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</si>
  <si>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</si>
  <si>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</si>
  <si>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</si>
  <si>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</si>
  <si>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</si>
  <si>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</si>
  <si>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</si>
  <si>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</si>
  <si>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</si>
  <si>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</si>
  <si>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</si>
  <si>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</si>
  <si>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</si>
  <si>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</si>
  <si>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</si>
  <si>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</si>
  <si>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</si>
  <si>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</si>
  <si>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</si>
  <si>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</si>
  <si>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</si>
  <si>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</si>
  <si>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</si>
  <si>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</si>
  <si>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</si>
  <si>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</si>
  <si>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</si>
  <si>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</si>
  <si>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</si>
  <si>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</si>
  <si>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</si>
  <si>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</si>
  <si>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</si>
  <si>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</si>
  <si>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</si>
  <si>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</si>
  <si>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</si>
  <si>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</si>
  <si>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</si>
  <si>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</si>
  <si>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</si>
  <si>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</si>
  <si>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</si>
  <si>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</si>
  <si>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</si>
  <si>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</si>
  <si>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</si>
  <si>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</si>
  <si>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</si>
  <si>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</si>
  <si>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</si>
  <si>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</si>
  <si>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</si>
  <si>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</si>
  <si>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</si>
  <si>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</si>
  <si>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</si>
  <si>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</si>
  <si>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</si>
  <si>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</si>
  <si>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</si>
  <si>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</si>
  <si>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</si>
  <si>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</si>
  <si>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</si>
  <si>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</si>
  <si>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</si>
  <si>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</si>
  <si>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</si>
  <si>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</si>
  <si>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</si>
  <si>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</si>
  <si>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</si>
  <si>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</si>
  <si>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</si>
  <si>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</si>
  <si>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</si>
  <si>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</si>
  <si>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</si>
  <si>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</si>
  <si>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</si>
  <si>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</si>
  <si>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</si>
  <si>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</si>
  <si>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</si>
  <si>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</si>
  <si>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</si>
  <si>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</si>
  <si>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</si>
  <si>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</si>
  <si>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</si>
  <si>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</si>
  <si>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</si>
  <si>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</si>
  <si>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</si>
  <si>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</si>
  <si>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</si>
  <si>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</si>
  <si>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</si>
  <si>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</si>
  <si>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</si>
  <si>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</si>
  <si>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</si>
  <si>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</si>
  <si>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</si>
  <si>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</si>
  <si>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</si>
  <si>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</si>
  <si>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</si>
  <si>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</si>
  <si>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</si>
  <si>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</si>
  <si>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</si>
  <si>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</si>
  <si>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</si>
  <si>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</si>
  <si>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</si>
  <si>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</si>
  <si>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</si>
  <si>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</si>
  <si>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</si>
  <si>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</si>
  <si>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</si>
  <si>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</si>
  <si>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</si>
  <si>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</si>
  <si>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</si>
  <si>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</si>
  <si>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</si>
  <si>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</si>
  <si>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</si>
  <si>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</si>
  <si>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</si>
  <si>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</si>
  <si>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</si>
  <si>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</si>
  <si>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</si>
  <si>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</si>
  <si>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</si>
  <si>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</si>
  <si>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</si>
  <si>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</si>
  <si>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</si>
  <si>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</si>
  <si>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</si>
  <si>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</si>
  <si>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</si>
  <si>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</si>
  <si>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</si>
  <si>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</si>
  <si>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</si>
  <si>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</si>
  <si>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</si>
  <si>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</si>
  <si>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</si>
  <si>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</si>
  <si>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</si>
  <si>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</si>
  <si>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</si>
  <si>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</si>
  <si>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</si>
  <si>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</si>
  <si>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</si>
  <si>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</si>
  <si>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</si>
  <si>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</si>
  <si>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</si>
  <si>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</si>
  <si>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</si>
  <si>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</si>
  <si>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</si>
  <si>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</si>
  <si>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</si>
  <si>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</si>
  <si>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</si>
  <si>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</si>
  <si>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</si>
  <si>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</si>
  <si>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</si>
  <si>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</si>
  <si>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</si>
  <si>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</si>
  <si>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</si>
  <si>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</si>
  <si>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</si>
  <si>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</si>
  <si>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</si>
  <si>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</si>
  <si>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</si>
  <si>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</si>
  <si>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</si>
  <si>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</si>
  <si>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</si>
  <si>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</si>
  <si>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</si>
  <si>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</si>
  <si>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</si>
  <si>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</si>
  <si>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</si>
  <si>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</si>
  <si>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</si>
  <si>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</si>
  <si>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</si>
  <si>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</si>
  <si>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</si>
  <si>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</si>
  <si>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</si>
  <si>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</si>
  <si>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</si>
  <si>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</si>
  <si>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</si>
  <si>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</si>
  <si>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</si>
  <si>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</si>
  <si>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</si>
  <si>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</si>
  <si>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</si>
  <si>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</si>
  <si>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</si>
  <si>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</si>
  <si>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</si>
  <si>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</si>
  <si>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</si>
  <si>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</si>
  <si>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</si>
  <si>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</si>
  <si>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</si>
  <si>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</si>
  <si>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</si>
  <si>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</si>
  <si>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</si>
  <si>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</si>
  <si>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</si>
  <si>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</si>
  <si>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</si>
  <si>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</si>
  <si>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</si>
  <si>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</si>
  <si>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</si>
  <si>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</si>
  <si>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</si>
  <si>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</si>
  <si>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</si>
  <si>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</si>
  <si>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</si>
  <si>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</si>
  <si>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</si>
  <si>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</si>
  <si>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</si>
  <si>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</si>
  <si>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</si>
  <si>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</si>
  <si>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</si>
  <si>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</si>
  <si>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</si>
  <si>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</si>
  <si>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</si>
  <si>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</si>
  <si>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</si>
  <si>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</si>
  <si>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</si>
  <si>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</si>
  <si>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</si>
  <si>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</si>
  <si>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</si>
  <si>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</si>
  <si>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</si>
  <si>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</si>
  <si>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</si>
  <si>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</si>
  <si>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</si>
  <si>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</si>
  <si>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</si>
  <si>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</si>
  <si>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</si>
  <si>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</si>
  <si>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</si>
  <si>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</si>
  <si>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</si>
  <si>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</si>
  <si>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</si>
  <si>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</si>
  <si>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</si>
  <si>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</si>
  <si>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</si>
  <si>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</si>
  <si>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</si>
  <si>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</si>
  <si>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</si>
  <si>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</si>
  <si>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</si>
  <si>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</si>
  <si>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</si>
  <si>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</si>
  <si>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</si>
  <si>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</si>
  <si>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</si>
  <si>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</si>
  <si>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</si>
  <si>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</si>
  <si>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</si>
  <si>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</si>
  <si>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</si>
  <si>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</si>
  <si>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</si>
  <si>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</si>
  <si>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</si>
  <si>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</si>
  <si>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</si>
  <si>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</si>
  <si>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</si>
  <si>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</si>
  <si>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</si>
  <si>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</si>
  <si>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</si>
  <si>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</si>
  <si>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</si>
  <si>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</si>
  <si>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</si>
  <si>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</si>
  <si>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</si>
  <si>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</si>
  <si>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</si>
  <si>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</si>
  <si>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</si>
  <si>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</si>
  <si>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</si>
  <si>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</si>
  <si>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</si>
  <si>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</si>
  <si>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</si>
  <si>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</si>
  <si>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</si>
  <si>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</si>
  <si>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</si>
  <si>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</si>
  <si>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</si>
  <si>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</si>
  <si>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</si>
  <si>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</si>
  <si>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</si>
  <si>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</si>
  <si>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</si>
  <si>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</si>
  <si>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</si>
  <si>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</si>
  <si>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</si>
  <si>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</si>
  <si>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</si>
  <si>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</si>
  <si>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</si>
  <si>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</si>
  <si>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</si>
  <si>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</si>
  <si>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</si>
  <si>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</si>
  <si>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</si>
  <si>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</si>
  <si>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</si>
  <si>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</si>
  <si>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</si>
  <si>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</si>
  <si>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</si>
  <si>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</si>
  <si>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</si>
  <si>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</si>
  <si>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</si>
  <si>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</si>
  <si>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</si>
  <si>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</si>
  <si>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</si>
  <si>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</si>
  <si>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</si>
  <si>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</si>
  <si>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</si>
  <si>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</si>
  <si>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</si>
  <si>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</si>
  <si>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</si>
  <si>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</si>
  <si>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</si>
  <si>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</si>
  <si>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</si>
  <si>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</si>
  <si>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</si>
  <si>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</si>
  <si>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</si>
  <si>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</si>
  <si>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</si>
  <si>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</si>
  <si>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</si>
  <si>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</si>
  <si>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</si>
  <si>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</si>
  <si>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</si>
  <si>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</si>
  <si>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</si>
  <si>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</si>
  <si>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</si>
  <si>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</si>
  <si>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</si>
  <si>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</si>
  <si>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</si>
  <si>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</si>
  <si>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</si>
  <si>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</si>
  <si>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</si>
  <si>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</si>
  <si>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</si>
  <si>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</si>
  <si>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</si>
  <si>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</si>
  <si>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</si>
  <si>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</si>
  <si>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</si>
  <si>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</si>
  <si>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</si>
  <si>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</si>
  <si>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</si>
  <si>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</si>
  <si>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</si>
  <si>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</si>
  <si>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</si>
  <si>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</si>
  <si>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</si>
  <si>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</si>
  <si>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</si>
  <si>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</si>
  <si>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</si>
  <si>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</si>
  <si>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</si>
  <si>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</si>
  <si>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</si>
  <si>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</si>
  <si>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</si>
  <si>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</si>
  <si>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</si>
  <si>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</si>
  <si>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</si>
  <si>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</si>
  <si>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</si>
  <si>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</si>
  <si>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</si>
  <si>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</si>
  <si>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</si>
  <si>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</si>
  <si>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</si>
  <si>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</si>
  <si>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</si>
  <si>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</si>
  <si>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</si>
  <si>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</si>
  <si>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</si>
  <si>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</si>
  <si>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</si>
  <si>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</si>
  <si>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</si>
  <si>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</si>
  <si>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</si>
  <si>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</si>
  <si>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</si>
  <si>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</si>
  <si>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</si>
  <si>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</si>
  <si>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</si>
  <si>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</si>
  <si>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</si>
  <si>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</si>
  <si>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</si>
  <si>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</si>
  <si>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</si>
  <si>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</si>
  <si>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</si>
  <si>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</si>
  <si>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</si>
  <si>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</si>
  <si>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</si>
  <si>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</si>
  <si>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</si>
  <si>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</si>
  <si>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</si>
  <si>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</si>
  <si>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</si>
  <si>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</si>
  <si>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</si>
  <si>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</si>
  <si>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</si>
  <si>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</si>
  <si>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</si>
  <si>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</si>
  <si>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</si>
  <si>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</si>
  <si>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</si>
  <si>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</si>
  <si>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</si>
  <si>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</si>
  <si>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</si>
  <si>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</si>
  <si>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</si>
  <si>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</si>
  <si>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</si>
  <si>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</si>
  <si>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</si>
  <si>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</si>
  <si>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</si>
  <si>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</si>
  <si>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</si>
  <si>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</si>
  <si>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</si>
  <si>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</si>
  <si>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</si>
  <si>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</si>
  <si>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</si>
  <si>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</si>
  <si>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</si>
  <si>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</si>
  <si>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</si>
  <si>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</si>
  <si>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</si>
  <si>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</si>
  <si>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</si>
  <si>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</si>
  <si>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</si>
  <si>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</si>
  <si>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</si>
  <si>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</si>
  <si>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</si>
  <si>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</si>
  <si>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</si>
  <si>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</si>
  <si>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</si>
  <si>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</si>
  <si>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</si>
  <si>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</si>
  <si>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</si>
  <si>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</si>
  <si>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</si>
  <si>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</si>
  <si>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</si>
  <si>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</si>
  <si>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</si>
  <si>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</si>
  <si>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</si>
  <si>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</si>
  <si>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</si>
  <si>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</si>
  <si>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</si>
  <si>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</si>
  <si>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</si>
  <si>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</si>
  <si>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</si>
  <si>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</si>
  <si>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</si>
  <si>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</si>
  <si>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</si>
  <si>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</si>
  <si>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</si>
  <si>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</si>
  <si>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</si>
  <si>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</si>
  <si>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</si>
  <si>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</si>
  <si>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</si>
  <si>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</si>
  <si>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</si>
  <si>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</si>
  <si>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</si>
  <si>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</si>
  <si>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</si>
  <si>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</si>
  <si>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</si>
  <si>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</si>
  <si>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</si>
  <si>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</si>
  <si>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</si>
  <si>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</si>
  <si>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</si>
  <si>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</si>
  <si>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</si>
  <si>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</si>
  <si>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</si>
  <si>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</si>
  <si>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</si>
  <si>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</si>
  <si>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</si>
  <si>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</si>
  <si>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</si>
  <si>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</si>
  <si>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</si>
  <si>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</si>
  <si>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</si>
  <si>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</si>
  <si>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</si>
  <si>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</si>
  <si>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</si>
  <si>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</si>
  <si>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</si>
  <si>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</si>
  <si>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</si>
  <si>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</si>
  <si>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</si>
  <si>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</si>
  <si>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</si>
  <si>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</si>
  <si>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</si>
  <si>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</si>
  <si>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</si>
  <si>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</si>
  <si>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</si>
  <si>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</si>
  <si>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</si>
  <si>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</si>
  <si>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</si>
  <si>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</si>
  <si>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</si>
  <si>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</si>
  <si>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</si>
  <si>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</si>
  <si>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</si>
  <si>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</si>
  <si>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</si>
  <si>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</si>
  <si>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</si>
  <si>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</si>
  <si>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</si>
  <si>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</si>
  <si>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</si>
  <si>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</si>
  <si>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</si>
  <si>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</si>
  <si>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</si>
  <si>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</si>
  <si>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</si>
  <si>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</si>
  <si>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</si>
  <si>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</si>
  <si>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</si>
  <si>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</si>
  <si>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</si>
  <si>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</si>
  <si>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</si>
  <si>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</si>
  <si>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</si>
  <si>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</si>
  <si>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</si>
  <si>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</si>
  <si>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</si>
  <si>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</si>
  <si>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</si>
  <si>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</si>
  <si>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</si>
  <si>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</si>
  <si>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</si>
  <si>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</si>
  <si>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</si>
  <si>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</si>
  <si>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</si>
  <si>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</si>
  <si>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</si>
  <si>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</si>
  <si>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</si>
  <si>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</si>
  <si>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</si>
  <si>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</si>
  <si>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</si>
  <si>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</si>
  <si>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</si>
  <si>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</si>
  <si>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</si>
  <si>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</si>
  <si>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</si>
  <si>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</si>
  <si>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</si>
  <si>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</si>
  <si>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</si>
  <si>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</si>
  <si>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</si>
  <si>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</si>
  <si>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</si>
  <si>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</si>
  <si>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</si>
  <si>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</si>
  <si>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</si>
  <si>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</si>
  <si>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</si>
  <si>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</si>
  <si>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</si>
  <si>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</si>
  <si>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</si>
  <si>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</si>
  <si>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</si>
  <si>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</si>
  <si>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</si>
  <si>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</si>
  <si>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</si>
  <si>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</si>
  <si>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</si>
  <si>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</si>
  <si>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</si>
  <si>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</si>
  <si>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</si>
  <si>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</si>
  <si>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</si>
  <si>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</si>
  <si>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</si>
  <si>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</si>
  <si>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</si>
  <si>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</si>
  <si>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</si>
  <si>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</si>
  <si>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</si>
  <si>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</si>
  <si>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</si>
  <si>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</si>
  <si>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</si>
  <si>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</si>
  <si>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</si>
  <si>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</si>
  <si>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</si>
  <si>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</si>
  <si>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</si>
  <si>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</si>
  <si>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</si>
  <si>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</si>
  <si>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</si>
  <si>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</si>
  <si>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</si>
  <si>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</si>
  <si>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</si>
  <si>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</si>
  <si>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</si>
  <si>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</si>
  <si>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</si>
  <si>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</si>
  <si>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</si>
  <si>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</si>
  <si>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</si>
  <si>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</si>
  <si>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</si>
  <si>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</si>
  <si>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</si>
  <si>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</si>
  <si>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</si>
  <si>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</si>
  <si>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</si>
  <si>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</si>
  <si>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</si>
  <si>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</si>
  <si>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</si>
  <si>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</si>
  <si>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</si>
  <si>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</si>
  <si>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</si>
  <si>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</si>
  <si>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</si>
  <si>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</si>
  <si>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</si>
  <si>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</si>
  <si>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</si>
  <si>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</si>
  <si>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</si>
  <si>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</si>
  <si>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</si>
  <si>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</si>
  <si>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</si>
  <si>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</si>
  <si>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</si>
  <si>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</si>
  <si>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</si>
  <si>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</si>
  <si>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</si>
  <si>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</si>
  <si>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</si>
  <si>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</si>
  <si>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</si>
  <si>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</si>
  <si>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</si>
  <si>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</si>
  <si>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</si>
  <si>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</si>
  <si>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</si>
  <si>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</si>
  <si>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</si>
  <si>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</si>
  <si>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</si>
  <si>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</si>
  <si>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</si>
  <si>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</si>
  <si>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</si>
  <si>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</si>
  <si>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</si>
  <si>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</si>
  <si>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</si>
  <si>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</si>
  <si>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</si>
  <si>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</si>
  <si>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</si>
  <si>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</si>
  <si>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</si>
  <si>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</si>
  <si>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</si>
  <si>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</si>
  <si>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</si>
  <si>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</si>
  <si>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</si>
  <si>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</si>
  <si>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</si>
  <si>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</si>
  <si>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</si>
  <si>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</si>
  <si>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</si>
  <si>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</si>
  <si>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</si>
  <si>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</si>
  <si>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</si>
  <si>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</si>
  <si>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</si>
  <si>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</si>
  <si>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</si>
  <si>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</si>
  <si>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</si>
  <si>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</si>
  <si>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</si>
  <si>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</si>
  <si>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</si>
  <si>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</si>
  <si>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</si>
  <si>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</si>
  <si>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</si>
  <si>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</si>
  <si>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</si>
  <si>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</si>
  <si>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</si>
  <si>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</si>
  <si>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</si>
  <si>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</si>
  <si>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</si>
  <si>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</si>
  <si>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</si>
  <si>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</si>
  <si>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</si>
  <si>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</si>
  <si>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</si>
  <si>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</si>
  <si>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</si>
  <si>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</si>
  <si>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</si>
  <si>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</si>
  <si>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</si>
  <si>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</si>
  <si>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</si>
  <si>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</si>
  <si>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</si>
  <si>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</si>
  <si>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</si>
  <si>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</si>
  <si>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</si>
  <si>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</si>
  <si>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</si>
  <si>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</si>
  <si>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</si>
  <si>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</si>
  <si>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</si>
  <si>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</si>
  <si>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</si>
  <si>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</si>
  <si>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</si>
  <si>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</si>
  <si>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</si>
  <si>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</si>
  <si>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</si>
  <si>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</si>
  <si>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</si>
  <si>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</si>
  <si>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</si>
  <si>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</si>
  <si>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</si>
  <si>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</si>
  <si>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</si>
  <si>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</si>
  <si>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</si>
  <si>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</si>
  <si>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</si>
  <si>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</si>
  <si>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</si>
  <si>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</si>
  <si>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</si>
  <si>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</si>
  <si>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</si>
  <si>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</si>
  <si>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</si>
  <si>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</si>
  <si>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</si>
  <si>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</si>
  <si>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</si>
  <si>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</si>
  <si>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</si>
  <si>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</si>
  <si>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</si>
  <si>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</si>
  <si>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</si>
  <si>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</si>
  <si>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</si>
  <si>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</si>
  <si>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</si>
  <si>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</si>
  <si>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</si>
  <si>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</si>
  <si>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</si>
  <si>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</si>
  <si>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</si>
  <si>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</si>
  <si>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</si>
  <si>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</si>
  <si>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</si>
  <si>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</si>
  <si>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</si>
  <si>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</si>
  <si>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</si>
  <si>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</si>
  <si>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</si>
  <si>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</si>
  <si>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</si>
  <si>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</si>
  <si>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</si>
  <si>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</si>
  <si>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</si>
  <si>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</si>
  <si>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</si>
  <si>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</si>
  <si>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</si>
  <si>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</si>
  <si>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</si>
  <si>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</si>
  <si>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</si>
  <si>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</si>
  <si>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</si>
  <si>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</si>
  <si>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</si>
  <si>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</si>
  <si>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</si>
  <si>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</si>
  <si>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</si>
  <si>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</si>
  <si>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</si>
  <si>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</si>
  <si>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</si>
  <si>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</si>
  <si>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</si>
  <si>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</si>
  <si>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</si>
  <si>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</si>
  <si>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</si>
  <si>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</si>
  <si>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</si>
  <si>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</si>
  <si>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</si>
  <si>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</si>
  <si>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</si>
  <si>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</si>
  <si>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</si>
  <si>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</si>
  <si>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</si>
  <si>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</si>
  <si>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</si>
  <si>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</si>
  <si>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</si>
  <si>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</si>
  <si>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</si>
  <si>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</si>
  <si>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</si>
  <si>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</si>
  <si>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</si>
  <si>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</si>
  <si>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</si>
  <si>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</si>
  <si>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</si>
  <si>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</si>
  <si>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</si>
  <si>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</si>
  <si>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</si>
  <si>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</si>
  <si>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</si>
  <si>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</si>
  <si>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</si>
  <si>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</si>
  <si>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</si>
  <si>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</si>
  <si>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</si>
  <si>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</si>
  <si>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</si>
  <si>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</si>
  <si>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</si>
  <si>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</si>
  <si>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</si>
  <si>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</si>
  <si>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</si>
  <si>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</si>
  <si>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</si>
  <si>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</si>
  <si>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</si>
  <si>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</si>
  <si>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</si>
  <si>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</si>
  <si>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</si>
  <si>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</si>
  <si>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</si>
  <si>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</si>
  <si>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</si>
  <si>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</si>
  <si>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</si>
  <si>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</si>
  <si>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</si>
  <si>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</si>
  <si>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</si>
  <si>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</si>
  <si>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</si>
  <si>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</si>
  <si>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</si>
  <si>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</si>
  <si>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</si>
  <si>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</si>
  <si>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</si>
  <si>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</si>
  <si>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</si>
  <si>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</si>
  <si>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</si>
  <si>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</si>
  <si>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</si>
  <si>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</si>
  <si>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</si>
  <si>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</si>
  <si>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</si>
  <si>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</si>
  <si>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</si>
  <si>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</si>
  <si>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</si>
  <si>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</si>
  <si>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</si>
  <si>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</si>
  <si>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</si>
  <si>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</si>
  <si>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</si>
  <si>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</si>
  <si>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</si>
  <si>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</si>
  <si>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</si>
  <si>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</si>
  <si>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</si>
  <si>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</si>
  <si>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</si>
  <si>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</si>
  <si>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</si>
  <si>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</si>
  <si>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</si>
  <si>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</si>
  <si>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</si>
  <si>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</si>
  <si>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</si>
  <si>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</si>
  <si>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</si>
  <si>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</si>
  <si>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</si>
  <si>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</si>
  <si>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</si>
  <si>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</si>
  <si>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</si>
  <si>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</si>
  <si>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</si>
  <si>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</si>
  <si>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</si>
  <si>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</si>
  <si>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</si>
  <si>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</si>
  <si>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</si>
  <si>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</si>
  <si>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</si>
  <si>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</si>
  <si>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</si>
  <si>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</si>
  <si>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</si>
  <si>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</si>
  <si>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</si>
  <si>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</si>
  <si>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</si>
  <si>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</si>
  <si>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</si>
  <si>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</si>
  <si>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</si>
  <si>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</si>
  <si>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</si>
  <si>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</si>
  <si>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</si>
  <si>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</si>
  <si>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</si>
  <si>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</si>
  <si>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</si>
  <si>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</si>
  <si>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</si>
  <si>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</si>
  <si>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</si>
  <si>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</si>
  <si>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</si>
  <si>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</si>
  <si>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</si>
  <si>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</si>
  <si>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</si>
  <si>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</si>
  <si>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</si>
  <si>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</si>
  <si>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</si>
  <si>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</si>
  <si>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</si>
  <si>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</si>
  <si>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</si>
  <si>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</si>
  <si>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</si>
  <si>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</si>
  <si>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</si>
  <si>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</si>
  <si>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</si>
  <si>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</si>
  <si>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</si>
  <si>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</si>
  <si>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</si>
  <si>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</si>
  <si>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</si>
  <si>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</si>
  <si>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</si>
  <si>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</si>
  <si>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</si>
  <si>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</si>
  <si>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</si>
  <si>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</si>
  <si>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</si>
  <si>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</si>
  <si>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</si>
  <si>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</si>
  <si>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</si>
  <si>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</si>
  <si>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</si>
  <si>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</si>
  <si>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</si>
  <si>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</si>
  <si>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</si>
  <si>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</si>
  <si>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</si>
  <si>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</si>
  <si>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</si>
  <si>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</si>
  <si>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</si>
  <si>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</si>
  <si>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</si>
  <si>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</si>
  <si>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</si>
  <si>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</si>
  <si>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</si>
  <si>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</si>
  <si>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</si>
  <si>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</si>
  <si>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</si>
  <si>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</si>
  <si>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</si>
  <si>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</si>
  <si>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</si>
  <si>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</si>
  <si>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</si>
  <si>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</si>
  <si>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</si>
  <si>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</si>
  <si>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</si>
  <si>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</si>
  <si>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</si>
  <si>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</si>
  <si>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</si>
  <si>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</si>
  <si>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</si>
  <si>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</si>
  <si>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</si>
  <si>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</si>
  <si>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</si>
  <si>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</si>
  <si>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</si>
  <si>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</si>
  <si>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</si>
  <si>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</si>
  <si>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</si>
  <si>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</si>
  <si>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</si>
  <si>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</si>
  <si>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</si>
  <si>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</si>
  <si>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</si>
  <si>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</si>
  <si>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</si>
  <si>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</si>
  <si>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</si>
  <si>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</si>
  <si>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</si>
  <si>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</si>
  <si>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</si>
  <si>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</si>
  <si>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</si>
  <si>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</si>
  <si>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</si>
  <si>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</si>
  <si>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</si>
  <si>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</si>
  <si>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</si>
  <si>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</si>
  <si>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</si>
  <si>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</si>
  <si>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</si>
  <si>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</si>
  <si>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</si>
  <si>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</si>
  <si>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</si>
  <si>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</si>
  <si>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</si>
  <si>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</si>
  <si>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</si>
  <si>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</si>
  <si>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</si>
  <si>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</si>
  <si>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</si>
  <si>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</si>
  <si>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</si>
  <si>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</si>
  <si>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</si>
  <si>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</si>
  <si>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</si>
  <si>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</si>
  <si>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</si>
  <si>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</si>
  <si>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</si>
  <si>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</si>
  <si>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</si>
  <si>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</si>
  <si>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</si>
  <si>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</si>
  <si>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</si>
  <si>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</si>
  <si>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</si>
  <si>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</si>
  <si>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</si>
  <si>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</si>
  <si>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</si>
  <si>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</si>
  <si>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</si>
  <si>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</si>
  <si>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</si>
  <si>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</si>
  <si>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</si>
  <si>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</si>
  <si>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</si>
  <si>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</si>
  <si>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</si>
  <si>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</si>
  <si>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</si>
  <si>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</si>
  <si>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</si>
  <si>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</si>
  <si>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</si>
  <si>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</si>
  <si>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</si>
  <si>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</si>
  <si>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</si>
  <si>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</si>
  <si>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</si>
  <si>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</si>
  <si>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</si>
  <si>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</si>
  <si>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</si>
  <si>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</si>
  <si>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</si>
  <si>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</si>
  <si>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</si>
  <si>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</si>
  <si>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</si>
  <si>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</si>
  <si>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</si>
  <si>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</si>
  <si>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</si>
  <si>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</si>
  <si>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</si>
  <si>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</si>
  <si>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</si>
  <si>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</si>
  <si>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</si>
  <si>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</si>
  <si>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</si>
  <si>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</si>
  <si>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</si>
  <si>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</si>
  <si>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</si>
  <si>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</si>
  <si>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</si>
  <si>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</si>
  <si>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</si>
  <si>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</si>
  <si>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</si>
  <si>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</si>
  <si>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</si>
  <si>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</si>
  <si>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</si>
  <si>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</si>
  <si>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</si>
  <si>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</si>
  <si>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</si>
  <si>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</si>
  <si>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</si>
  <si>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</si>
  <si>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</si>
  <si>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</si>
  <si>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</si>
  <si>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</si>
  <si>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</si>
  <si>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</si>
  <si>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</si>
  <si>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</si>
  <si>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</si>
  <si>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</si>
  <si>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</si>
  <si>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</si>
  <si>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</si>
  <si>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</si>
  <si>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</si>
  <si>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</si>
  <si>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</si>
  <si>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</si>
  <si>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</si>
  <si>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</si>
  <si>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</si>
  <si>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</si>
  <si>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</si>
  <si>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</si>
  <si>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</si>
  <si>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</si>
  <si>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</si>
  <si>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</si>
  <si>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</si>
  <si>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</si>
  <si>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</si>
  <si>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</si>
  <si>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</si>
  <si>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</si>
  <si>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</si>
  <si>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</si>
  <si>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</si>
  <si>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</si>
  <si>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</si>
  <si>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</si>
  <si>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</si>
  <si>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</si>
  <si>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</si>
  <si>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</si>
  <si>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</si>
  <si>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</si>
  <si>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</si>
  <si>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</si>
  <si>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</si>
  <si>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</si>
  <si>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</si>
  <si>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</si>
  <si>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</si>
  <si>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</si>
  <si>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</si>
  <si>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</si>
  <si>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</si>
  <si>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</si>
  <si>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</si>
  <si>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</si>
  <si>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</si>
  <si>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</si>
  <si>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</si>
  <si>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</si>
  <si>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</si>
  <si>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</si>
  <si>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</si>
  <si>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</si>
  <si>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</si>
  <si>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</si>
  <si>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</si>
  <si>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</si>
  <si>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</si>
  <si>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</si>
  <si>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</si>
  <si>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</si>
  <si>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</si>
  <si>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</si>
  <si>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</si>
  <si>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</si>
  <si>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</si>
  <si>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</si>
  <si>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</si>
  <si>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</si>
  <si>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</si>
  <si>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</si>
  <si>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</si>
  <si>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</si>
  <si>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</si>
  <si>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</si>
  <si>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</si>
  <si>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</si>
  <si>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</si>
  <si>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</si>
  <si>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</si>
  <si>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</si>
  <si>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</si>
  <si>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</si>
  <si>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</si>
  <si>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</si>
  <si>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</si>
  <si>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</si>
  <si>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</si>
  <si>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</si>
  <si>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</si>
  <si>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</si>
  <si>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</si>
  <si>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</si>
  <si>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</si>
  <si>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</si>
  <si>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</si>
  <si>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</si>
  <si>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</si>
  <si>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</si>
  <si>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</si>
  <si>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</si>
  <si>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</si>
  <si>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</si>
  <si>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</si>
  <si>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</si>
  <si>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</si>
  <si>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</si>
  <si>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</si>
  <si>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</si>
  <si>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</si>
  <si>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</si>
  <si>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</si>
  <si>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</si>
  <si>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</si>
  <si>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</si>
  <si>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</si>
  <si>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</si>
  <si>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</si>
  <si>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</si>
  <si>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</si>
  <si>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</si>
  <si>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</si>
  <si>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</si>
  <si>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</si>
  <si>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</si>
  <si>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</si>
  <si>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</si>
  <si>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</si>
  <si>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</si>
  <si>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</si>
  <si>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</si>
  <si>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</si>
  <si>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</si>
  <si>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</si>
  <si>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</si>
  <si>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</si>
  <si>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</si>
  <si>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</si>
  <si>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</si>
  <si>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</si>
  <si>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</si>
  <si>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</si>
  <si>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</si>
  <si>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</si>
  <si>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</si>
  <si>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</si>
  <si>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</si>
  <si>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</si>
  <si>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</si>
  <si>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</si>
  <si>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</si>
  <si>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</si>
  <si>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</si>
  <si>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</si>
  <si>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</si>
  <si>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</si>
  <si>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</si>
  <si>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</si>
  <si>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</si>
  <si>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</si>
  <si>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</si>
  <si>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</si>
  <si>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</si>
  <si>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</si>
  <si>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</si>
  <si>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</si>
  <si>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</si>
  <si>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</si>
  <si>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</si>
  <si>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</si>
  <si>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</si>
  <si>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</si>
  <si>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</si>
  <si>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</si>
  <si>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</si>
  <si>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</si>
  <si>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</si>
  <si>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</si>
  <si>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</si>
  <si>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</si>
  <si>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</si>
  <si>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</si>
  <si>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</si>
  <si>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</si>
  <si>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</si>
  <si>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</si>
  <si>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</si>
  <si>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</si>
  <si>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</si>
  <si>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</si>
  <si>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</si>
  <si>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</si>
  <si>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</si>
  <si>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</si>
  <si>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</si>
  <si>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</si>
  <si>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</si>
  <si>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</si>
  <si>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</si>
  <si>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</si>
  <si>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</si>
  <si>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</si>
  <si>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</si>
  <si>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</si>
  <si>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</si>
  <si>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</si>
  <si>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</si>
  <si>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</si>
  <si>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</si>
  <si>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</si>
  <si>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</si>
  <si>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</si>
  <si>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</si>
  <si>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</si>
  <si>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</si>
  <si>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</si>
  <si>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</si>
  <si>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</si>
  <si>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</si>
  <si>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</si>
  <si>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</si>
  <si>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</si>
  <si>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</si>
  <si>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</si>
  <si>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</si>
  <si>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</si>
  <si>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</si>
  <si>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</si>
  <si>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</si>
  <si>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</si>
  <si>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</si>
  <si>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</si>
  <si>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</si>
  <si>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</si>
  <si>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</si>
  <si>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</si>
  <si>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</si>
  <si>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</si>
  <si>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</si>
  <si>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</si>
  <si>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</si>
  <si>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</si>
  <si>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</si>
  <si>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</si>
  <si>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</si>
  <si>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</si>
  <si>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</si>
  <si>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</si>
  <si>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</si>
  <si>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</si>
  <si>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</si>
  <si>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</si>
  <si>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</si>
  <si>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</si>
  <si>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</si>
  <si>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</si>
  <si>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</si>
  <si>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</si>
  <si>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</si>
  <si>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</si>
  <si>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</si>
  <si>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</si>
  <si>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</si>
  <si>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</si>
  <si>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</si>
  <si>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</si>
  <si>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</si>
  <si>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</si>
  <si>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</si>
  <si>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</si>
  <si>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</si>
  <si>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</si>
  <si>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</si>
  <si>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</si>
  <si>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</si>
  <si>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</si>
  <si>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</si>
  <si>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</si>
  <si>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</si>
  <si>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</si>
  <si>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</si>
  <si>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</si>
  <si>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</si>
  <si>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</si>
  <si>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</si>
  <si>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</si>
  <si>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</si>
  <si>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</si>
  <si>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</si>
  <si>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</si>
  <si>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</si>
  <si>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</si>
  <si>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</si>
  <si>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</si>
  <si>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</si>
  <si>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</si>
  <si>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</si>
  <si>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</si>
  <si>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</si>
  <si>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</si>
  <si>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</si>
  <si>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</si>
  <si>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</si>
  <si>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</si>
  <si>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</si>
  <si>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</si>
  <si>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</si>
  <si>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</si>
  <si>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</si>
  <si>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</si>
  <si>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</si>
  <si>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</si>
  <si>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</si>
  <si>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</si>
  <si>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</si>
  <si>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</si>
  <si>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</si>
  <si>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</si>
  <si>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</si>
  <si>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</si>
  <si>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</si>
  <si>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</si>
  <si>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</si>
  <si>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</si>
  <si>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</si>
  <si>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</si>
  <si>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</si>
  <si>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</si>
  <si>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</si>
  <si>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</si>
  <si>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</si>
  <si>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</si>
  <si>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</si>
  <si>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</si>
  <si>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</si>
  <si>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</si>
  <si>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</si>
  <si>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</si>
  <si>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</si>
  <si>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</si>
  <si>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</si>
  <si>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</si>
  <si>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</si>
  <si>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</si>
  <si>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</si>
  <si>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</si>
  <si>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</si>
  <si>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</si>
  <si>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</si>
  <si>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</si>
  <si>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</si>
  <si>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</si>
  <si>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</si>
  <si>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</si>
  <si>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</si>
  <si>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</si>
  <si>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</si>
  <si>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</si>
  <si>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</si>
  <si>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</si>
  <si>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</si>
  <si>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</si>
  <si>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</si>
  <si>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</si>
  <si>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</si>
  <si>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</si>
  <si>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</si>
  <si>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</si>
  <si>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</si>
  <si>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</si>
  <si>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</si>
  <si>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</si>
  <si>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</si>
  <si>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</si>
  <si>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</si>
  <si>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</si>
  <si>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</si>
  <si>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</si>
  <si>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</si>
  <si>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</si>
  <si>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</si>
  <si>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</si>
  <si>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</si>
  <si>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</si>
  <si>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</si>
  <si>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</si>
  <si>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</si>
  <si>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</si>
  <si>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</si>
  <si>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</si>
  <si>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</si>
  <si>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</si>
  <si>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</si>
  <si>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</si>
  <si>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</si>
  <si>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</si>
  <si>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</si>
  <si>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</si>
  <si>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</si>
  <si>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</si>
  <si>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</si>
  <si>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</si>
  <si>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</si>
  <si>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</si>
  <si>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</si>
  <si>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</si>
  <si>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</si>
  <si>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</si>
  <si>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</si>
  <si>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</si>
  <si>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</si>
  <si>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</si>
  <si>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</si>
  <si>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</si>
  <si>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</si>
  <si>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</si>
  <si>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</si>
  <si>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</si>
  <si>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</si>
  <si>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</si>
  <si>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</si>
  <si>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</si>
  <si>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</si>
  <si>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</si>
  <si>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</si>
  <si>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</si>
  <si>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</si>
  <si>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</si>
  <si>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</si>
  <si>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</si>
  <si>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</si>
  <si>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</si>
  <si>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</si>
  <si>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</si>
  <si>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</si>
  <si>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</si>
  <si>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</si>
  <si>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</si>
  <si>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</si>
  <si>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</si>
  <si>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</si>
  <si>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</si>
  <si>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</si>
  <si>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</si>
  <si>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</si>
  <si>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</si>
  <si>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</si>
  <si>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</si>
  <si>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</si>
  <si>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</si>
  <si>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</si>
  <si>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</si>
  <si>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</si>
  <si>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</si>
  <si>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</si>
  <si>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</si>
  <si>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</si>
  <si>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</si>
  <si>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</si>
  <si>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</si>
  <si>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</si>
  <si>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</si>
  <si>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</si>
  <si>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</si>
  <si>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</si>
  <si>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</si>
  <si>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</si>
  <si>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</si>
  <si>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</si>
  <si>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</si>
  <si>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</si>
  <si>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</si>
  <si>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</si>
  <si>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</si>
  <si>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</si>
  <si>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</si>
  <si>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</si>
  <si>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</si>
  <si>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</si>
  <si>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</si>
  <si>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</si>
  <si>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</si>
  <si>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</si>
  <si>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</si>
  <si>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</si>
  <si>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</si>
  <si>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</si>
  <si>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</si>
  <si>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</si>
  <si>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</si>
  <si>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</si>
  <si>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</si>
  <si>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</si>
  <si>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</si>
  <si>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</si>
  <si>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</si>
  <si>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</si>
  <si>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</si>
  <si>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</si>
  <si>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</si>
  <si>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</si>
  <si>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</si>
  <si>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</si>
  <si>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</si>
  <si>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</si>
  <si>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</si>
  <si>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</si>
  <si>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</si>
  <si>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</si>
  <si>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</si>
  <si>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</si>
  <si>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</si>
  <si>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</si>
  <si>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</si>
  <si>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</si>
  <si>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</si>
  <si>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</si>
  <si>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</si>
  <si>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</si>
  <si>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</si>
  <si>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</si>
  <si>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</si>
  <si>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</si>
  <si>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</si>
  <si>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</si>
  <si>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</si>
  <si>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</si>
  <si>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</si>
  <si>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</si>
  <si>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</si>
  <si>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</si>
  <si>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</si>
  <si>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</si>
  <si>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</si>
  <si>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</si>
  <si>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</si>
  <si>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</si>
  <si>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</si>
  <si>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</si>
  <si>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</si>
  <si>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</si>
  <si>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</si>
  <si>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</si>
  <si>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</si>
  <si>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</si>
  <si>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</si>
  <si>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</si>
  <si>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</si>
  <si>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</si>
  <si>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</si>
  <si>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</si>
  <si>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</si>
  <si>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</si>
  <si>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</si>
  <si>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</si>
  <si>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</si>
  <si>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</si>
  <si>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</si>
  <si>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</si>
  <si>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</si>
  <si>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</si>
  <si>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</si>
  <si>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</si>
  <si>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</si>
  <si>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</si>
  <si>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</si>
  <si>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</si>
  <si>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</si>
  <si>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</si>
  <si>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</si>
  <si>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</si>
  <si>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</si>
  <si>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</si>
  <si>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</si>
  <si>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</si>
  <si>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</si>
  <si>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</si>
  <si>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</si>
  <si>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</si>
  <si>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</si>
  <si>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</si>
  <si>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</si>
  <si>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</si>
  <si>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</si>
  <si>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</si>
  <si>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</si>
  <si>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</si>
  <si>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</si>
  <si>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</si>
  <si>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</si>
  <si>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</si>
  <si>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</si>
  <si>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</si>
  <si>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</si>
  <si>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</si>
  <si>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</si>
  <si>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</si>
  <si>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</si>
  <si>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</si>
  <si>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</si>
  <si>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</si>
  <si>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</si>
  <si>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</si>
  <si>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</si>
  <si>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</si>
  <si>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</si>
  <si>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</si>
  <si>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</si>
  <si>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</si>
  <si>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</si>
  <si>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</si>
  <si>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</si>
  <si>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</si>
  <si>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</si>
  <si>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</si>
  <si>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</si>
  <si>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</si>
  <si>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</si>
  <si>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</si>
  <si>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</si>
  <si>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</si>
  <si>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</si>
  <si>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</si>
  <si>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</si>
  <si>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</si>
  <si>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</si>
  <si>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</si>
  <si>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</si>
  <si>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</si>
  <si>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</si>
  <si>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</si>
  <si>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</si>
  <si>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</si>
  <si>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</si>
  <si>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</si>
  <si>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</si>
  <si>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</si>
  <si>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</si>
  <si>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</si>
  <si>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</si>
  <si>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</si>
  <si>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</si>
  <si>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</si>
  <si>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</si>
  <si>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</si>
  <si>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</si>
  <si>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</si>
  <si>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</si>
  <si>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</si>
  <si>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</si>
  <si>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</si>
  <si>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</si>
  <si>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</si>
  <si>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</si>
  <si>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</si>
  <si>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</si>
  <si>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</si>
  <si>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</si>
  <si>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</si>
  <si>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</si>
  <si>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</si>
  <si>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</si>
  <si>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</si>
  <si>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</si>
  <si>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</si>
  <si>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</si>
  <si>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</si>
  <si>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</si>
  <si>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</si>
  <si>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</si>
  <si>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</si>
  <si>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</si>
  <si>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</si>
  <si>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</si>
  <si>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</si>
  <si>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</si>
  <si>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</si>
  <si>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</si>
  <si>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</si>
  <si>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</si>
  <si>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</si>
  <si>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</si>
  <si>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</si>
  <si>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</si>
  <si>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</si>
  <si>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</si>
  <si>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</si>
  <si>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</si>
  <si>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</si>
  <si>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</si>
  <si>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</si>
  <si>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</si>
  <si>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</si>
  <si>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</si>
  <si>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</si>
  <si>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</si>
  <si>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</si>
  <si>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</si>
  <si>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</si>
  <si>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</si>
  <si>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</si>
  <si>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</si>
  <si>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</si>
  <si>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</si>
  <si>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</si>
  <si>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</si>
  <si>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</si>
  <si>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</si>
  <si>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</si>
  <si>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</si>
  <si>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</si>
  <si>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</si>
  <si>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</si>
  <si>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</si>
  <si>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</si>
  <si>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</si>
  <si>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</si>
  <si>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</si>
  <si>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</si>
  <si>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</si>
  <si>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</si>
  <si>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</si>
  <si>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</si>
  <si>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</si>
  <si>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</si>
  <si>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</si>
  <si>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</si>
  <si>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</si>
  <si>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</si>
  <si>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</si>
  <si>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</si>
  <si>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</si>
  <si>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</si>
  <si>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</si>
  <si>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</si>
  <si>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</si>
  <si>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</si>
  <si>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</si>
  <si>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</si>
  <si>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</si>
  <si>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</si>
  <si>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</si>
  <si>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</si>
  <si>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</si>
  <si>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</si>
  <si>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</si>
  <si>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</si>
  <si>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</si>
  <si>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</si>
  <si>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</si>
  <si>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</si>
  <si>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</si>
  <si>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</si>
  <si>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</si>
  <si>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</si>
  <si>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</si>
  <si>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</si>
  <si>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</si>
  <si>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</si>
  <si>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</si>
  <si>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</si>
  <si>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</si>
  <si>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</si>
  <si>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</si>
  <si>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</si>
  <si>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</si>
  <si>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</si>
  <si>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</si>
  <si>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</si>
  <si>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</si>
  <si>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</si>
  <si>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</si>
  <si>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</si>
  <si>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</si>
  <si>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</si>
  <si>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</si>
  <si>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</si>
  <si>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</si>
  <si>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</si>
  <si>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</si>
  <si>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</si>
  <si>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</si>
  <si>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</si>
  <si>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</si>
  <si>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</si>
  <si>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</si>
  <si>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</si>
  <si>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</si>
  <si>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</si>
  <si>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</si>
  <si>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</si>
  <si>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</si>
  <si>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</si>
  <si>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</si>
  <si>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</si>
  <si>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</si>
  <si>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</si>
  <si>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</si>
  <si>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</si>
  <si>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</si>
  <si>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</si>
  <si>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</si>
  <si>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</si>
  <si>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</si>
  <si>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</si>
  <si>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</si>
  <si>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</si>
  <si>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</si>
  <si>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</si>
  <si>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</si>
  <si>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</si>
  <si>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</si>
  <si>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</si>
  <si>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</si>
  <si>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</si>
  <si>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</si>
  <si>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</si>
  <si>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</si>
  <si>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</si>
  <si>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</si>
  <si>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</si>
  <si>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</si>
  <si>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</si>
  <si>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</si>
  <si>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</si>
  <si>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</si>
  <si>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</si>
  <si>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</si>
  <si>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</si>
  <si>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</si>
  <si>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</si>
  <si>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</si>
  <si>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</si>
  <si>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</si>
  <si>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</si>
  <si>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</si>
  <si>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</si>
  <si>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</si>
  <si>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</si>
  <si>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</si>
  <si>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</si>
  <si>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</si>
  <si>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</si>
  <si>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</si>
  <si>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</si>
  <si>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</si>
  <si>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</si>
  <si>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</si>
  <si>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</si>
  <si>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</si>
  <si>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</si>
  <si>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</si>
  <si>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</si>
  <si>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</si>
  <si>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</si>
  <si>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</si>
  <si>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</si>
  <si>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</si>
  <si>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</si>
  <si>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</si>
  <si>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</si>
  <si>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</si>
  <si>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</si>
  <si>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</si>
  <si>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</si>
  <si>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</si>
  <si>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</si>
  <si>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</si>
  <si>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</si>
  <si>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</si>
  <si>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</si>
  <si>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</si>
  <si>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</si>
  <si>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</si>
  <si>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</si>
  <si>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</si>
  <si>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</si>
  <si>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</si>
  <si>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</si>
  <si>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</si>
  <si>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</si>
  <si>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</si>
  <si>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</si>
  <si>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</si>
  <si>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</si>
  <si>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</si>
  <si>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</si>
  <si>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</si>
  <si>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</si>
  <si>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</si>
  <si>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</si>
  <si>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</si>
  <si>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</si>
  <si>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</si>
  <si>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</si>
  <si>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</si>
  <si>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</si>
  <si>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</si>
  <si>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</si>
  <si>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</si>
  <si>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</si>
  <si>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</si>
  <si>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</si>
  <si>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</si>
  <si>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</si>
  <si>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</si>
  <si>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</si>
  <si>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</si>
  <si>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</si>
  <si>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</si>
  <si>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</si>
  <si>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</si>
  <si>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</si>
  <si>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</si>
  <si>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</si>
  <si>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</si>
  <si>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</si>
  <si>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</si>
  <si>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</si>
  <si>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</si>
  <si>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</si>
  <si>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</si>
  <si>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</si>
  <si>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</si>
  <si>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</si>
  <si>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</si>
  <si>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</si>
  <si>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</si>
  <si>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</si>
  <si>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</si>
  <si>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</si>
  <si>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</si>
  <si>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</si>
  <si>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</si>
  <si>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</si>
  <si>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</si>
  <si>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</si>
  <si>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</si>
  <si>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</si>
  <si>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</si>
  <si>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</si>
  <si>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</si>
  <si>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</si>
  <si>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</si>
  <si>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</si>
  <si>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</si>
  <si>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</si>
  <si>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</si>
  <si>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</si>
  <si>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</si>
  <si>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</si>
  <si>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</si>
  <si>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</si>
  <si>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</si>
  <si>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</si>
  <si>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</si>
  <si>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</si>
  <si>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</si>
  <si>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</si>
  <si>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</si>
  <si>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</si>
  <si>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</si>
  <si>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</si>
  <si>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</si>
  <si>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</si>
  <si>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</si>
  <si>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</si>
  <si>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</si>
  <si>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</si>
  <si>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</si>
  <si>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</si>
  <si>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</si>
  <si>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</si>
  <si>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</si>
  <si>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</si>
  <si>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</si>
  <si>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</si>
  <si>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</si>
  <si>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</si>
  <si>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</si>
  <si>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</si>
  <si>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</si>
  <si>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</si>
  <si>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</si>
  <si>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</si>
  <si>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</si>
  <si>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</si>
  <si>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</si>
  <si>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</si>
  <si>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</si>
  <si>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</si>
  <si>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</si>
  <si>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</si>
  <si>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</si>
  <si>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</si>
  <si>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</si>
  <si>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</si>
  <si>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</si>
  <si>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</si>
  <si>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</si>
  <si>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</si>
  <si>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</si>
  <si>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</si>
  <si>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</si>
  <si>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</si>
  <si>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</si>
  <si>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</si>
  <si>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</si>
  <si>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</si>
  <si>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</si>
  <si>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</si>
  <si>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</si>
  <si>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</si>
  <si>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</si>
  <si>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</si>
  <si>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</si>
  <si>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</si>
  <si>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</si>
  <si>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</si>
  <si>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</si>
  <si>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</si>
  <si>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</si>
  <si>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</si>
  <si>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</si>
  <si>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</si>
  <si>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</si>
  <si>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</si>
  <si>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</si>
  <si>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</si>
  <si>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</si>
  <si>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</si>
  <si>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</si>
  <si>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</si>
  <si>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</si>
  <si>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</si>
  <si>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</si>
  <si>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</si>
  <si>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</si>
  <si>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</si>
  <si>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</si>
  <si>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</si>
  <si>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</si>
  <si>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</si>
  <si>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</si>
  <si>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</si>
  <si>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</si>
  <si>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</si>
  <si>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</si>
  <si>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</si>
  <si>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</si>
  <si>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</si>
  <si>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</si>
  <si>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</si>
  <si>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</si>
  <si>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</si>
  <si>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</si>
  <si>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</si>
  <si>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</si>
  <si>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</si>
  <si>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</si>
  <si>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</si>
  <si>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</si>
  <si>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</si>
  <si>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</si>
  <si>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</si>
  <si>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</si>
  <si>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</si>
  <si>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</si>
  <si>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</si>
  <si>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</si>
  <si>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</si>
  <si>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</si>
  <si>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</si>
  <si>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</si>
  <si>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</si>
  <si>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</si>
  <si>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</si>
  <si>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</si>
  <si>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</si>
  <si>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</si>
  <si>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</si>
  <si>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</si>
  <si>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</si>
  <si>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</si>
  <si>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</si>
  <si>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</si>
  <si>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</si>
  <si>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</si>
  <si>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</si>
  <si>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</si>
  <si>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</si>
  <si>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</si>
  <si>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</si>
  <si>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</si>
  <si>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</si>
  <si>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</si>
  <si>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</si>
  <si>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</si>
  <si>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</si>
  <si>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</si>
  <si>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</si>
  <si>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</si>
  <si>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</si>
  <si>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</si>
  <si>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</si>
  <si>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</si>
  <si>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</si>
  <si>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</si>
  <si>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</si>
  <si>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</si>
  <si>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</si>
  <si>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</si>
  <si>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</si>
  <si>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</si>
  <si>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</si>
  <si>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</si>
  <si>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</si>
  <si>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</si>
  <si>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</si>
  <si>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</si>
  <si>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</si>
  <si>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</si>
  <si>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</si>
  <si>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</si>
  <si>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</si>
  <si>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</si>
  <si>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</si>
  <si>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</si>
  <si>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</si>
  <si>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</si>
  <si>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</si>
  <si>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</si>
  <si>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</si>
  <si>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</si>
  <si>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</si>
  <si>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</si>
  <si>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</si>
  <si>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</si>
  <si>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</si>
  <si>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</si>
  <si>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</si>
  <si>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</si>
  <si>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</si>
  <si>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</si>
  <si>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</si>
  <si>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</si>
  <si>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</si>
  <si>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</si>
  <si>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</si>
  <si>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</si>
  <si>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</si>
  <si>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</si>
  <si>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</si>
  <si>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</si>
  <si>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</si>
  <si>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</si>
  <si>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</si>
  <si>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</si>
  <si>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</si>
  <si>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</si>
  <si>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</si>
  <si>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</si>
  <si>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</si>
  <si>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</si>
  <si>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</si>
  <si>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</si>
  <si>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</si>
  <si>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</si>
  <si>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</si>
  <si>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</si>
  <si>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</si>
  <si>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</si>
  <si>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</si>
  <si>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</si>
  <si>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</si>
  <si>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</si>
  <si>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</si>
  <si>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</si>
  <si>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</si>
  <si>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</si>
  <si>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</si>
  <si>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</si>
  <si>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</si>
  <si>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</si>
  <si>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</si>
  <si>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</si>
  <si>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</si>
  <si>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</si>
  <si>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</si>
  <si>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</si>
  <si>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</si>
  <si>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</si>
  <si>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</si>
  <si>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</si>
  <si>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</si>
  <si>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</si>
  <si>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</si>
  <si>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</si>
  <si>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</si>
  <si>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</si>
  <si>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</si>
  <si>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</si>
  <si>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</si>
  <si>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</si>
  <si>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</si>
  <si>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</si>
  <si>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</si>
  <si>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</si>
  <si>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</si>
  <si>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</si>
  <si>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</si>
  <si>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</si>
  <si>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</si>
  <si>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</si>
  <si>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</si>
  <si>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</si>
  <si>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</si>
  <si>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</si>
  <si>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</si>
  <si>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</si>
  <si>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</si>
  <si>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</si>
  <si>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</si>
  <si>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</si>
  <si>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</si>
  <si>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</si>
  <si>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</si>
  <si>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</si>
  <si>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</si>
  <si>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</si>
  <si>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</si>
  <si>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</si>
  <si>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</si>
  <si>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</si>
  <si>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</si>
  <si>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</si>
  <si>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</si>
  <si>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</si>
  <si>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</si>
  <si>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</si>
  <si>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</si>
  <si>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</si>
  <si>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</si>
  <si>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</si>
  <si>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</si>
  <si>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</si>
  <si>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</si>
  <si>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</si>
  <si>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</si>
  <si>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</si>
  <si>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</si>
  <si>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</si>
  <si>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</si>
  <si>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</si>
  <si>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</si>
  <si>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</si>
  <si>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</si>
  <si>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</si>
  <si>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</si>
  <si>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</si>
  <si>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</si>
  <si>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</si>
  <si>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</si>
  <si>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</si>
  <si>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</si>
  <si>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</si>
  <si>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</si>
  <si>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</si>
  <si>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</si>
  <si>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</si>
  <si>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</si>
  <si>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</si>
  <si>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</si>
  <si>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</si>
  <si>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</si>
  <si>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</si>
  <si>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</si>
  <si>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</si>
  <si>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</si>
  <si>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</si>
  <si>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</si>
  <si>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</si>
  <si>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</si>
  <si>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</si>
  <si>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</si>
  <si>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</si>
  <si>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</si>
  <si>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</si>
  <si>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</si>
  <si>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</si>
  <si>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</si>
  <si>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</si>
  <si>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</si>
  <si>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</si>
  <si>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</si>
  <si>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</si>
  <si>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</si>
  <si>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</si>
  <si>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</si>
  <si>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</si>
  <si>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</si>
  <si>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</si>
  <si>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</si>
  <si>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</si>
  <si>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</si>
  <si>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</si>
  <si>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</si>
  <si>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</si>
  <si>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</si>
  <si>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</si>
  <si>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</si>
  <si>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</si>
  <si>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</si>
  <si>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</si>
  <si>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</si>
  <si>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</si>
  <si>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</si>
  <si>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</si>
  <si>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</si>
  <si>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</si>
  <si>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</si>
  <si>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</si>
  <si>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</si>
  <si>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</si>
  <si>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</si>
  <si>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</si>
  <si>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</si>
  <si>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</si>
  <si>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</si>
  <si>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</si>
  <si>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</si>
  <si>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</si>
  <si>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</si>
  <si>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</si>
  <si>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</si>
  <si>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</si>
  <si>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</si>
  <si>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</si>
  <si>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</si>
  <si>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</si>
  <si>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</si>
  <si>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</si>
  <si>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</si>
  <si>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</si>
  <si>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</si>
  <si>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</si>
  <si>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</si>
  <si>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</si>
  <si>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</si>
  <si>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</si>
  <si>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</si>
  <si>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</si>
  <si>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</si>
  <si>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</si>
  <si>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</si>
  <si>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</si>
  <si>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</si>
  <si>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</si>
  <si>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</si>
  <si>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</si>
  <si>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</si>
  <si>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</si>
  <si>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</si>
  <si>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</si>
  <si>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</si>
  <si>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</si>
  <si>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</si>
  <si>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</si>
  <si>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</si>
  <si>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</si>
  <si>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</si>
  <si>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</si>
  <si>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</si>
  <si>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</si>
  <si>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</si>
  <si>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</si>
  <si>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</si>
  <si>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</si>
  <si>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</si>
  <si>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</si>
  <si>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</si>
  <si>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</si>
  <si>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</si>
  <si>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</si>
  <si>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</si>
  <si>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</si>
  <si>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</si>
  <si>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</si>
  <si>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</si>
  <si>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</si>
  <si>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</si>
  <si>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</si>
  <si>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</si>
  <si>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</si>
  <si>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</si>
  <si>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</si>
  <si>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</si>
  <si>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</si>
  <si>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</si>
  <si>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</si>
  <si>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</si>
  <si>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</si>
  <si>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</si>
  <si>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</si>
  <si>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</si>
  <si>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</si>
  <si>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</si>
  <si>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</si>
  <si>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</si>
  <si>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</si>
  <si>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</si>
  <si>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</si>
  <si>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</si>
  <si>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</si>
  <si>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</si>
  <si>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</si>
  <si>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</si>
  <si>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</si>
  <si>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</si>
  <si>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</si>
  <si>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</si>
  <si>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</si>
  <si>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</si>
  <si>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</si>
  <si>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</si>
  <si>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</si>
  <si>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</si>
  <si>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</si>
  <si>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</si>
  <si>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</si>
  <si>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</si>
  <si>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</si>
  <si>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</si>
  <si>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</si>
  <si>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</si>
  <si>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</si>
  <si>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</si>
  <si>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</si>
  <si>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</si>
  <si>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</si>
  <si>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</si>
  <si>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</si>
  <si>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</si>
  <si>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</si>
  <si>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</si>
  <si>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</si>
  <si>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</si>
  <si>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</si>
  <si>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</si>
  <si>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</si>
  <si>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</si>
  <si>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</si>
  <si>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</si>
  <si>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</si>
  <si>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</si>
  <si>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</si>
  <si>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</si>
  <si>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</si>
  <si>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</si>
  <si>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</si>
  <si>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</si>
  <si>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</si>
  <si>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</si>
  <si>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</si>
  <si>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</si>
  <si>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</si>
  <si>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</si>
  <si>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</si>
  <si>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</si>
  <si>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</si>
  <si>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</si>
  <si>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</si>
  <si>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</si>
  <si>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</si>
  <si>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</si>
  <si>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</si>
  <si>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</si>
  <si>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</si>
  <si>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</si>
  <si>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</si>
  <si>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</si>
  <si>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</si>
  <si>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</si>
  <si>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</si>
  <si>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</si>
  <si>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</si>
  <si>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</si>
  <si>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</si>
  <si>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</si>
  <si>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</si>
  <si>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</si>
  <si>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</si>
  <si>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</si>
  <si>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</si>
  <si>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</si>
  <si>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</si>
  <si>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</si>
  <si>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</si>
  <si>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</si>
  <si>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</si>
  <si>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</si>
  <si>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</si>
  <si>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</si>
  <si>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</si>
  <si>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</si>
  <si>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</si>
  <si>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</si>
  <si>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</si>
  <si>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</si>
  <si>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</si>
  <si>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</si>
  <si>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</si>
  <si>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</si>
  <si>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</si>
  <si>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</si>
  <si>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</si>
  <si>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</si>
  <si>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</si>
  <si>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</si>
  <si>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</si>
  <si>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</si>
  <si>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</si>
  <si>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</si>
  <si>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</si>
  <si>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</si>
  <si>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</si>
  <si>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</si>
  <si>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</si>
  <si>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</si>
  <si>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</si>
  <si>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</si>
  <si>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</si>
  <si>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</si>
  <si>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</si>
  <si>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</si>
  <si>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</si>
  <si>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</si>
  <si>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</si>
  <si>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</si>
  <si>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</si>
  <si>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</si>
  <si>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</si>
  <si>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</si>
  <si>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</si>
  <si>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</si>
  <si>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</si>
  <si>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</si>
  <si>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</si>
  <si>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</si>
  <si>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</si>
  <si>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</si>
  <si>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</si>
  <si>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</si>
  <si>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</si>
  <si>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</si>
  <si>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</si>
  <si>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</si>
  <si>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</si>
  <si>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</si>
  <si>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</si>
  <si>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</si>
  <si>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</si>
  <si>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</si>
  <si>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</si>
  <si>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</si>
  <si>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</si>
  <si>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</si>
  <si>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</si>
  <si>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</si>
  <si>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</si>
  <si>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</si>
  <si>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</si>
  <si>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</si>
  <si>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</si>
  <si>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</si>
  <si>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</si>
  <si>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</si>
  <si>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</si>
  <si>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</si>
  <si>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</si>
  <si>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</si>
  <si>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</si>
  <si>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</si>
  <si>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</si>
  <si>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</si>
  <si>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</si>
  <si>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</si>
  <si>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</si>
  <si>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</si>
  <si>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</si>
  <si>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</si>
  <si>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</si>
  <si>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</si>
  <si>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</si>
  <si>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</si>
  <si>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</si>
  <si>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</si>
  <si>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</si>
  <si>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</si>
  <si>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</si>
  <si>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</si>
  <si>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</si>
  <si>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</si>
  <si>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</si>
  <si>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</si>
  <si>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</si>
  <si>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</si>
  <si>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</si>
  <si>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</si>
  <si>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</si>
  <si>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</si>
  <si>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</si>
  <si>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</si>
  <si>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</si>
  <si>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</si>
  <si>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</si>
  <si>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</si>
  <si>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</si>
  <si>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</si>
  <si>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</si>
  <si>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</si>
  <si>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</si>
  <si>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</si>
  <si>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</si>
  <si>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</si>
  <si>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</si>
  <si>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</si>
  <si>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</si>
  <si>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</si>
  <si>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</si>
  <si>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</si>
  <si>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</si>
  <si>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</si>
  <si>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</si>
  <si>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</si>
  <si>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</si>
  <si>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</si>
  <si>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</si>
  <si>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</si>
  <si>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</si>
  <si>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</si>
  <si>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</si>
  <si>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</si>
  <si>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</si>
  <si>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</si>
  <si>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</si>
  <si>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</si>
  <si>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</si>
  <si>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</si>
  <si>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</si>
  <si>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</si>
  <si>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</si>
  <si>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</si>
  <si>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</si>
  <si>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</si>
  <si>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</si>
  <si>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</si>
  <si>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</si>
  <si>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</si>
  <si>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</si>
  <si>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</si>
  <si>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</si>
  <si>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</si>
  <si>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</si>
  <si>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</si>
  <si>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</si>
  <si>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</si>
  <si>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</si>
  <si>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</si>
  <si>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</si>
  <si>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</si>
  <si>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</si>
  <si>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</si>
  <si>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</si>
  <si>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</si>
  <si>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</si>
  <si>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</si>
  <si>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</si>
  <si>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</si>
  <si>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</si>
  <si>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</si>
  <si>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</si>
  <si>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</si>
  <si>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</si>
  <si>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</si>
  <si>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</si>
  <si>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</si>
  <si>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</si>
  <si>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</si>
  <si>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</si>
  <si>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</si>
  <si>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</si>
  <si>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</si>
  <si>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</si>
  <si>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</si>
  <si>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</si>
  <si>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</si>
  <si>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</si>
  <si>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</si>
  <si>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</si>
  <si>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</si>
  <si>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</si>
  <si>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</si>
  <si>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</si>
  <si>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</si>
  <si>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</si>
  <si>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</si>
  <si>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</si>
  <si>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</si>
  <si>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</si>
  <si>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</si>
  <si>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</si>
  <si>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</si>
  <si>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</si>
  <si>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</si>
  <si>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</si>
  <si>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</si>
  <si>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</si>
  <si>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</si>
  <si>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</si>
  <si>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</si>
  <si>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</si>
  <si>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</si>
  <si>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</si>
  <si>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</si>
  <si>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</si>
  <si>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</si>
  <si>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</si>
  <si>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</si>
  <si>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</si>
  <si>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</si>
  <si>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</si>
  <si>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</si>
  <si>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</si>
  <si>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</si>
  <si>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</si>
  <si>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</si>
  <si>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</si>
  <si>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</si>
  <si>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</si>
  <si>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</si>
  <si>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</si>
  <si>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</si>
  <si>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</si>
  <si>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</si>
  <si>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</si>
  <si>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</si>
  <si>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</si>
  <si>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</si>
  <si>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</si>
  <si>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</si>
  <si>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</si>
  <si>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</si>
  <si>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</si>
  <si>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</si>
  <si>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</si>
  <si>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</si>
  <si>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</si>
  <si>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</si>
  <si>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</si>
  <si>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</si>
  <si>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</si>
  <si>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</si>
  <si>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</si>
  <si>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</si>
  <si>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</si>
  <si>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</si>
  <si>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</si>
  <si>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</si>
  <si>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</si>
  <si>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</si>
  <si>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</si>
  <si>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</si>
  <si>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</si>
  <si>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</si>
  <si>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</si>
  <si>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</si>
  <si>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</si>
  <si>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</si>
  <si>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</si>
  <si>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</si>
  <si>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</si>
  <si>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</si>
  <si>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</si>
  <si>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</si>
  <si>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</si>
  <si>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</si>
  <si>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</si>
  <si>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</si>
  <si>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</si>
  <si>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</si>
  <si>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</si>
  <si>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</si>
  <si>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</si>
  <si>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</si>
  <si>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</si>
  <si>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</si>
  <si>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</si>
  <si>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</si>
  <si>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</si>
  <si>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</si>
  <si>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</si>
  <si>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</si>
  <si>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</si>
  <si>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</si>
  <si>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</si>
  <si>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</si>
  <si>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</si>
  <si>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</si>
  <si>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</si>
  <si>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</si>
  <si>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</si>
  <si>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</si>
  <si>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</si>
  <si>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</si>
  <si>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</si>
  <si>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</si>
  <si>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</si>
  <si>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</si>
  <si>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</si>
  <si>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</si>
  <si>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</si>
  <si>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</si>
  <si>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</si>
  <si>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</si>
  <si>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</si>
  <si>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</si>
  <si>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</si>
  <si>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</si>
  <si>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</si>
  <si>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</si>
  <si>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</si>
  <si>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</si>
  <si>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</si>
  <si>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</si>
  <si>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</si>
  <si>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</si>
  <si>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</si>
  <si>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</si>
  <si>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</si>
  <si>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</si>
  <si>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</si>
  <si>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</si>
  <si>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</si>
  <si>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</si>
  <si>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</si>
  <si>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</si>
  <si>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</si>
  <si>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</si>
  <si>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</si>
  <si>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</si>
  <si>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</si>
  <si>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</si>
  <si>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</si>
  <si>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</si>
  <si>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</si>
  <si>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</si>
  <si>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</si>
  <si>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</si>
  <si>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</si>
  <si>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</si>
  <si>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</si>
  <si>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</si>
  <si>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</si>
  <si>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</si>
  <si>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</si>
  <si>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</si>
  <si>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</si>
  <si>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</si>
  <si>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</si>
  <si>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</si>
  <si>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</si>
  <si>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</si>
  <si>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</si>
  <si>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</si>
  <si>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</si>
  <si>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</si>
  <si>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</si>
  <si>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</si>
  <si>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</si>
  <si>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</si>
  <si>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</si>
  <si>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</si>
  <si>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</si>
  <si>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</si>
  <si>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</si>
  <si>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</si>
  <si>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</si>
  <si>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</si>
  <si>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</si>
  <si>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</si>
  <si>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</si>
  <si>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</si>
  <si>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</si>
  <si>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</si>
  <si>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</si>
  <si>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</si>
  <si>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</si>
  <si>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</si>
  <si>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</si>
  <si>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</si>
  <si>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</si>
  <si>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</si>
  <si>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</si>
  <si>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</si>
  <si>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</si>
  <si>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</si>
  <si>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</si>
  <si>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</si>
  <si>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</si>
  <si>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</si>
  <si>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</si>
  <si>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</si>
  <si>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</si>
  <si>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</si>
  <si>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</si>
  <si>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</si>
  <si>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</si>
  <si>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</si>
  <si>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</si>
  <si>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</si>
  <si>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</si>
  <si>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</si>
  <si>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</si>
  <si>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</si>
  <si>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</si>
  <si>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</si>
  <si>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</si>
  <si>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</si>
  <si>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</si>
  <si>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</si>
  <si>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</si>
  <si>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</si>
  <si>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</si>
  <si>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</si>
  <si>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</si>
  <si>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</si>
  <si>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</si>
  <si>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</si>
  <si>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</si>
  <si>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</si>
  <si>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</si>
  <si>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</si>
  <si>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</si>
  <si>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</si>
  <si>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</si>
  <si>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</si>
  <si>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</si>
  <si>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</si>
  <si>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</si>
  <si>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</si>
  <si>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</si>
  <si>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</si>
  <si>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</si>
  <si>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</si>
  <si>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</si>
  <si>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</si>
  <si>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</si>
  <si>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</si>
  <si>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</si>
  <si>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</si>
  <si>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</si>
  <si>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</si>
  <si>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</si>
  <si>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</si>
  <si>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</si>
  <si>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</si>
  <si>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</si>
  <si>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</si>
  <si>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</si>
  <si>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</si>
  <si>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</si>
  <si>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</si>
  <si>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</si>
  <si>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</si>
  <si>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</si>
  <si>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</si>
  <si>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</si>
  <si>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</si>
  <si>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</si>
  <si>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</si>
  <si>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</si>
  <si>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</si>
  <si>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</si>
  <si>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</si>
  <si>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</si>
  <si>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</si>
  <si>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</si>
  <si>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</si>
  <si>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</si>
  <si>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</si>
  <si>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</si>
  <si>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</si>
  <si>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</si>
  <si>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</si>
  <si>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</si>
  <si>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</si>
  <si>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</si>
  <si>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</si>
  <si>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</si>
  <si>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</si>
  <si>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</si>
  <si>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</si>
  <si>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</si>
  <si>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</si>
  <si>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</si>
  <si>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</si>
  <si>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</si>
  <si>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</si>
  <si>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</si>
  <si>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</si>
  <si>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</si>
  <si>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</si>
  <si>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</si>
  <si>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</si>
  <si>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</si>
  <si>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</si>
  <si>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</si>
  <si>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</si>
  <si>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</si>
  <si>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</si>
  <si>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</si>
  <si>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</si>
  <si>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</si>
  <si>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</si>
  <si>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</si>
  <si>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</si>
  <si>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</si>
  <si>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</si>
  <si>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</si>
  <si>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</si>
  <si>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</si>
  <si>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</si>
  <si>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</si>
  <si>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</si>
  <si>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</si>
  <si>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</si>
  <si>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</si>
  <si>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</si>
  <si>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</si>
  <si>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</si>
  <si>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</si>
  <si>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</si>
  <si>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</si>
  <si>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</si>
  <si>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</si>
  <si>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</si>
  <si>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</si>
  <si>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</si>
  <si>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</si>
  <si>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</si>
  <si>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</si>
  <si>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</si>
  <si>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</si>
  <si>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</si>
  <si>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</si>
  <si>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</si>
  <si>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</si>
  <si>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</si>
  <si>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</si>
  <si>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</si>
  <si>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</si>
  <si>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</si>
  <si>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</si>
  <si>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</si>
  <si>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</si>
  <si>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</si>
  <si>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</si>
  <si>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</si>
  <si>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</si>
  <si>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</si>
  <si>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</si>
  <si>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</si>
  <si>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</si>
  <si>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</si>
  <si>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</si>
  <si>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</si>
  <si>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</si>
  <si>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</si>
  <si>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</si>
  <si>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</si>
  <si>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</si>
  <si>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</si>
  <si>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</si>
  <si>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</si>
  <si>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</si>
  <si>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</si>
  <si>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</si>
  <si>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</si>
  <si>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</si>
  <si>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</si>
  <si>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</si>
  <si>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</si>
  <si>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</si>
  <si>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</si>
  <si>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</si>
  <si>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</si>
  <si>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</si>
  <si>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</si>
  <si>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</si>
  <si>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</si>
  <si>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</si>
  <si>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</si>
  <si>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</si>
  <si>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</si>
  <si>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</si>
  <si>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</si>
  <si>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</si>
  <si>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</si>
  <si>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</si>
  <si>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</si>
  <si>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</si>
  <si>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</si>
  <si>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</si>
  <si>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</si>
  <si>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</si>
  <si>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</si>
  <si>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</si>
  <si>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</si>
  <si>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</si>
  <si>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</si>
  <si>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</si>
  <si>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</si>
  <si>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</si>
  <si>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</si>
  <si>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</si>
  <si>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</si>
  <si>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</si>
  <si>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</si>
  <si>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</si>
  <si>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</si>
  <si>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</si>
  <si>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</si>
  <si>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</si>
  <si>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</si>
  <si>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</si>
  <si>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</si>
  <si>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</si>
  <si>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</si>
  <si>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</si>
  <si>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</si>
  <si>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</si>
  <si>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</si>
  <si>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</si>
  <si>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</si>
  <si>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</si>
  <si>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</si>
  <si>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</si>
  <si>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</si>
  <si>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</si>
  <si>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</si>
  <si>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</si>
  <si>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</si>
  <si>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</si>
  <si>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</si>
  <si>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</si>
  <si>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</si>
  <si>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</si>
  <si>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</si>
  <si>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</si>
  <si>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</si>
  <si>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</si>
  <si>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</si>
  <si>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</si>
  <si>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</si>
  <si>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</si>
  <si>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</si>
  <si>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</si>
  <si>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</si>
  <si>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</si>
  <si>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</si>
  <si>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</si>
  <si>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</si>
  <si>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</si>
  <si>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</si>
  <si>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</si>
  <si>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</si>
  <si>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</si>
  <si>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</si>
  <si>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</si>
  <si>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</si>
  <si>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</si>
  <si>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</si>
  <si>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</si>
  <si>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</si>
  <si>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</si>
  <si>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</si>
  <si>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</si>
  <si>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</si>
  <si>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</si>
  <si>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</si>
  <si>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</si>
  <si>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</si>
  <si>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</si>
  <si>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</si>
  <si>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</si>
  <si>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</si>
  <si>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</si>
  <si>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</si>
  <si>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</si>
  <si>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</si>
  <si>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</si>
  <si>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</si>
  <si>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</si>
  <si>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</si>
  <si>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</si>
  <si>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</si>
  <si>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</si>
  <si>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</si>
  <si>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</si>
  <si>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</si>
  <si>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</si>
  <si>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</si>
  <si>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</si>
  <si>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</si>
  <si>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</si>
  <si>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</si>
  <si>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</si>
  <si>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</si>
  <si>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</si>
  <si>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</si>
  <si>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</si>
  <si>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</si>
  <si>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</si>
  <si>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</si>
  <si>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</si>
  <si>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</si>
  <si>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</si>
  <si>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</si>
  <si>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</si>
  <si>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</si>
  <si>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</si>
  <si>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</si>
  <si>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</si>
  <si>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</si>
  <si>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</si>
  <si>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</si>
  <si>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</si>
  <si>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</si>
  <si>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</si>
  <si>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</si>
  <si>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</si>
  <si>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</si>
  <si>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</si>
  <si>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</si>
  <si>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</si>
  <si>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</si>
  <si>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</si>
  <si>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</si>
  <si>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</si>
  <si>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</si>
  <si>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</si>
  <si>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</si>
  <si>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</si>
  <si>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</si>
  <si>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</si>
  <si>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</si>
  <si>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</si>
  <si>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</si>
  <si>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</si>
  <si>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</si>
  <si>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</si>
  <si>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</si>
  <si>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</si>
  <si>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</si>
  <si>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</si>
  <si>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</si>
  <si>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</si>
  <si>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</si>
  <si>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</si>
  <si>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</si>
  <si>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</si>
  <si>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</si>
  <si>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</si>
  <si>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</si>
  <si>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</si>
  <si>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</si>
  <si>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</si>
  <si>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</si>
  <si>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</si>
  <si>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</si>
  <si>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</si>
  <si>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</si>
  <si>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</si>
  <si>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</si>
  <si>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</si>
  <si>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</si>
  <si>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</si>
  <si>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</si>
  <si>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</si>
  <si>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</si>
  <si>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</si>
  <si>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</si>
  <si>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</si>
  <si>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</si>
  <si>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</si>
  <si>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</si>
  <si>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</si>
  <si>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</si>
  <si>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</si>
  <si>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</si>
  <si>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</si>
  <si>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</si>
  <si>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</si>
  <si>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</si>
  <si>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</si>
  <si>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</si>
  <si>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</si>
  <si>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</si>
  <si>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</si>
  <si>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</si>
  <si>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</si>
  <si>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</si>
  <si>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</si>
  <si>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</si>
  <si>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</si>
  <si>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</si>
  <si>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</si>
  <si>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</si>
  <si>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</si>
  <si>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</si>
  <si>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</si>
  <si>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</si>
  <si>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</si>
  <si>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</si>
  <si>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</si>
  <si>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</si>
  <si>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</si>
  <si>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</si>
  <si>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</si>
  <si>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</si>
  <si>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</si>
  <si>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</si>
  <si>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</si>
  <si>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</si>
  <si>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</si>
  <si>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</si>
  <si>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</si>
  <si>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</si>
  <si>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</si>
  <si>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</si>
  <si>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</si>
  <si>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</si>
  <si>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</si>
  <si>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</si>
  <si>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</si>
  <si>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</si>
  <si>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</si>
  <si>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</si>
  <si>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</si>
  <si>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</si>
  <si>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</si>
  <si>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</si>
  <si>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</si>
  <si>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</si>
  <si>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</si>
  <si>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</si>
  <si>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</si>
  <si>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</si>
  <si>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</si>
  <si>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</si>
  <si>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</si>
  <si>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</si>
  <si>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</si>
  <si>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</si>
  <si>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</si>
  <si>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</si>
  <si>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</si>
  <si>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</si>
  <si>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</si>
  <si>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</si>
  <si>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</si>
  <si>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</si>
  <si>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</si>
  <si>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</si>
  <si>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</si>
  <si>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</si>
  <si>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</si>
  <si>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</si>
  <si>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</si>
  <si>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</si>
  <si>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</si>
  <si>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</si>
  <si>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</si>
  <si>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</si>
  <si>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</si>
  <si>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</si>
  <si>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</si>
  <si>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</si>
  <si>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</si>
  <si>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</si>
  <si>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</si>
  <si>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</si>
  <si>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</si>
  <si>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</si>
  <si>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</si>
  <si>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</si>
  <si>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</si>
  <si>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</si>
  <si>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</si>
  <si>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</si>
  <si>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</si>
  <si>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</si>
  <si>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</si>
  <si>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</si>
  <si>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</si>
  <si>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</si>
  <si>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</si>
  <si>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</si>
  <si>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</si>
  <si>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</si>
  <si>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</si>
  <si>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</si>
  <si>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</si>
  <si>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</si>
  <si>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</si>
  <si>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</si>
  <si>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</si>
  <si>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</si>
  <si>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</si>
  <si>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</si>
  <si>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</si>
  <si>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</si>
  <si>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</si>
  <si>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</si>
  <si>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</si>
  <si>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</si>
  <si>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</si>
  <si>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</si>
  <si>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</si>
  <si>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</si>
  <si>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</si>
  <si>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</si>
  <si>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</si>
  <si>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</si>
  <si>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</si>
  <si>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</si>
  <si>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</si>
  <si>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</si>
  <si>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</si>
  <si>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</si>
  <si>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</si>
  <si>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</si>
  <si>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</si>
  <si>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</si>
  <si>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</si>
  <si>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</si>
  <si>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</si>
  <si>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</si>
  <si>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</si>
  <si>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</si>
  <si>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</si>
  <si>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</si>
  <si>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</si>
  <si>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</si>
  <si>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</si>
  <si>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</si>
  <si>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</si>
  <si>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</si>
  <si>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</si>
  <si>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</si>
  <si>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</si>
  <si>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</si>
  <si>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</si>
  <si>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</si>
  <si>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</si>
  <si>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</si>
  <si>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</si>
  <si>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</si>
  <si>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</si>
  <si>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</si>
  <si>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</si>
  <si>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</si>
  <si>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</si>
  <si>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</si>
  <si>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</si>
  <si>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</si>
  <si>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</si>
  <si>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</si>
  <si>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</si>
  <si>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</si>
  <si>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</si>
  <si>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</si>
  <si>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</si>
  <si>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</si>
  <si>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</si>
  <si>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</si>
  <si>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</si>
  <si>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</si>
  <si>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</si>
  <si>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</si>
  <si>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</si>
  <si>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</si>
  <si>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</si>
  <si>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</si>
  <si>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</si>
  <si>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</si>
  <si>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</si>
  <si>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</si>
  <si>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</si>
  <si>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</si>
  <si>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</si>
  <si>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</si>
  <si>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</si>
  <si>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</si>
  <si>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</si>
  <si>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</si>
  <si>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</si>
  <si>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</si>
  <si>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</si>
  <si>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</si>
  <si>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</si>
  <si>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</si>
  <si>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</si>
  <si>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</si>
  <si>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</si>
  <si>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</si>
  <si>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</si>
  <si>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</si>
  <si>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</si>
  <si>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</si>
  <si>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</si>
  <si>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</si>
  <si>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</si>
  <si>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</si>
  <si>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</si>
  <si>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</si>
  <si>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</si>
  <si>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</si>
  <si>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</si>
  <si>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</si>
  <si>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</si>
  <si>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</si>
  <si>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</si>
  <si>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</si>
  <si>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</si>
  <si>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</si>
  <si>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</si>
  <si>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</si>
  <si>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</si>
  <si>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</si>
  <si>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</si>
  <si>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</si>
  <si>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</si>
  <si>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</si>
  <si>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</si>
  <si>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</si>
  <si>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</si>
  <si>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</si>
  <si>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</si>
  <si>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</si>
  <si>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</si>
  <si>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</si>
  <si>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</si>
  <si>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</si>
  <si>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</si>
  <si>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</si>
  <si>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</si>
  <si>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</si>
  <si>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</si>
  <si>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</si>
  <si>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</si>
  <si>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</si>
  <si>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</si>
  <si>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</si>
  <si>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</si>
  <si>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</si>
  <si>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</si>
  <si>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</si>
  <si>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</si>
  <si>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</si>
  <si>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</si>
  <si>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</si>
  <si>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</si>
  <si>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</si>
  <si>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</si>
  <si>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</si>
  <si>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</si>
  <si>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</si>
  <si>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</si>
  <si>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</si>
  <si>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</si>
  <si>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</si>
  <si>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</si>
  <si>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</si>
  <si>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</si>
  <si>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</si>
  <si>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</si>
  <si>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</si>
  <si>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</si>
  <si>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</si>
  <si>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</si>
  <si>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</si>
  <si>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</si>
  <si>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</si>
  <si>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</si>
  <si>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</si>
  <si>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</si>
  <si>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</si>
  <si>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</si>
  <si>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</si>
  <si>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</si>
  <si>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</si>
  <si>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</si>
  <si>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</si>
  <si>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</si>
  <si>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</si>
  <si>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</si>
  <si>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</si>
  <si>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</si>
  <si>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</si>
  <si>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</si>
  <si>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</si>
  <si>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</si>
  <si>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</si>
  <si>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</si>
  <si>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</si>
  <si>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</si>
  <si>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</si>
  <si>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</si>
  <si>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</si>
  <si>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</si>
  <si>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</si>
  <si>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</si>
  <si>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</si>
  <si>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</si>
  <si>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</si>
  <si>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</si>
  <si>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</si>
  <si>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</si>
  <si>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</si>
  <si>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</si>
  <si>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</si>
  <si>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</si>
  <si>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</si>
  <si>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</si>
  <si>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</si>
  <si>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</si>
  <si>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</si>
  <si>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</si>
  <si>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</si>
  <si>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</si>
  <si>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</si>
  <si>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</si>
  <si>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</si>
  <si>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</si>
  <si>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</si>
  <si>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</si>
  <si>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</si>
  <si>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</si>
  <si>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</si>
  <si>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</si>
  <si>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</si>
  <si>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</si>
  <si>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</si>
  <si>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</si>
  <si>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</si>
  <si>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</si>
  <si>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</si>
  <si>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</si>
  <si>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</si>
  <si>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</si>
  <si>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</si>
  <si>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</si>
  <si>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</si>
  <si>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</si>
  <si>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</si>
  <si>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</si>
  <si>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</si>
  <si>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</si>
  <si>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</si>
  <si>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</si>
  <si>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</si>
  <si>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</si>
  <si>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</si>
  <si>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</si>
  <si>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</si>
  <si>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</si>
  <si>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</si>
  <si>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</si>
  <si>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</si>
  <si>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</si>
  <si>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</si>
  <si>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</si>
  <si>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</si>
  <si>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</si>
  <si>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</si>
  <si>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</si>
  <si>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</si>
  <si>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</si>
  <si>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</si>
  <si>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</si>
  <si>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</si>
  <si>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</si>
  <si>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</si>
  <si>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</si>
  <si>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</si>
  <si>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</si>
  <si>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</si>
  <si>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</si>
  <si>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</si>
  <si>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</si>
  <si>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</si>
  <si>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</si>
  <si>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</si>
  <si>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</si>
  <si>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</si>
  <si>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</si>
  <si>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</si>
  <si>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</si>
  <si>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</si>
  <si>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</si>
  <si>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</si>
  <si>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</si>
  <si>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</si>
  <si>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</si>
  <si>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</si>
  <si>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</si>
  <si>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</si>
  <si>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</si>
  <si>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</si>
  <si>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</si>
  <si>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</si>
  <si>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</si>
  <si>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</si>
  <si>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</si>
  <si>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</si>
  <si>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</si>
  <si>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</si>
  <si>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</si>
  <si>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</si>
  <si>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</si>
  <si>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</si>
  <si>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</si>
  <si>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</si>
  <si>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</si>
  <si>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</si>
  <si>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</si>
  <si>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</si>
  <si>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</si>
  <si>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</si>
  <si>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</si>
  <si>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</si>
  <si>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</si>
  <si>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</si>
  <si>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</si>
  <si>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</si>
  <si>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</si>
  <si>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</si>
  <si>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</si>
  <si>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</si>
  <si>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</si>
  <si>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</si>
  <si>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</si>
  <si>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</si>
  <si>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</si>
  <si>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</si>
  <si>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</si>
  <si>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</si>
  <si>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</si>
  <si>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</si>
  <si>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</si>
  <si>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</si>
  <si>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</si>
  <si>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</si>
  <si>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</si>
  <si>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</si>
  <si>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</si>
  <si>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</si>
  <si>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</si>
  <si>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</si>
  <si>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</si>
  <si>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</si>
  <si>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</si>
  <si>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</si>
  <si>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</si>
  <si>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</si>
  <si>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</si>
  <si>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</si>
  <si>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</si>
  <si>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</si>
  <si>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</si>
  <si>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</si>
  <si>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</si>
  <si>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</si>
  <si>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</si>
  <si>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</si>
  <si>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</si>
  <si>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</si>
  <si>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</si>
  <si>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</si>
  <si>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</si>
  <si>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</si>
  <si>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</si>
  <si>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</si>
  <si>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</si>
  <si>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</si>
  <si>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</si>
  <si>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</si>
  <si>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</si>
  <si>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</si>
  <si>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</si>
  <si>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</si>
  <si>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</si>
  <si>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</si>
  <si>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</si>
  <si>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</si>
  <si>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</si>
  <si>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</si>
  <si>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</si>
  <si>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</si>
  <si>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</si>
  <si>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</si>
  <si>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</si>
  <si>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</si>
  <si>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</si>
  <si>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</si>
  <si>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</si>
  <si>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</si>
  <si>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</si>
  <si>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</si>
  <si>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</si>
  <si>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</si>
  <si>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</si>
  <si>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</si>
  <si>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</si>
  <si>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</si>
  <si>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</si>
  <si>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</si>
  <si>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</si>
  <si>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</si>
  <si>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</si>
  <si>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</si>
  <si>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</si>
  <si>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</si>
  <si>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</si>
  <si>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</si>
  <si>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</si>
  <si>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</si>
  <si>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</si>
  <si>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</si>
  <si>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</si>
  <si>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</si>
  <si>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</si>
  <si>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</si>
  <si>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</si>
  <si>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</si>
  <si>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</si>
  <si>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</si>
  <si>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</si>
  <si>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</si>
  <si>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</si>
  <si>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</si>
  <si>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</si>
  <si>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</si>
  <si>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</si>
  <si>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</si>
  <si>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</si>
  <si>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</si>
  <si>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</si>
  <si>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</si>
  <si>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</si>
  <si>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</si>
  <si>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</si>
  <si>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</si>
  <si>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</si>
  <si>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</si>
  <si>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</si>
  <si>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</si>
  <si>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</si>
  <si>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</si>
  <si>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</si>
  <si>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</si>
  <si>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</si>
  <si>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</si>
  <si>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</si>
  <si>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</si>
  <si>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</si>
  <si>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</si>
  <si>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</si>
  <si>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</si>
  <si>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</si>
  <si>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</si>
  <si>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</si>
  <si>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</si>
  <si>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</si>
  <si>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</si>
  <si>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</si>
  <si>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</si>
  <si>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</si>
  <si>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</si>
  <si>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</si>
  <si>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</si>
  <si>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</si>
  <si>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</si>
  <si>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</si>
  <si>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</si>
  <si>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</si>
  <si>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</si>
  <si>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</si>
  <si>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</si>
  <si>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</si>
  <si>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</si>
  <si>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</si>
  <si>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</si>
  <si>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</si>
  <si>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</si>
  <si>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</si>
  <si>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</si>
  <si>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</si>
  <si>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</si>
  <si>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</si>
  <si>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</si>
  <si>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</si>
  <si>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</si>
  <si>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</si>
  <si>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</si>
  <si>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</si>
  <si>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</si>
  <si>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</si>
  <si>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</si>
  <si>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</si>
  <si>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</si>
  <si>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</si>
  <si>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</si>
  <si>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</si>
  <si>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</si>
  <si>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</si>
  <si>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</si>
  <si>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</si>
  <si>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</si>
  <si>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</si>
  <si>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</si>
  <si>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</si>
  <si>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</si>
  <si>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</si>
  <si>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</si>
  <si>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</si>
  <si>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</si>
  <si>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</si>
  <si>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</si>
  <si>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</si>
  <si>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</si>
  <si>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</si>
  <si>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</si>
  <si>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</si>
  <si>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</si>
  <si>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</si>
  <si>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</si>
  <si>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</si>
  <si>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</si>
  <si>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</si>
  <si>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</si>
  <si>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</si>
  <si>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</si>
  <si>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</si>
  <si>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</si>
  <si>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</si>
  <si>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</si>
  <si>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</si>
  <si>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</si>
  <si>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</si>
  <si>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</si>
  <si>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</si>
  <si>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</si>
  <si>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</si>
  <si>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</si>
  <si>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</si>
  <si>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</si>
  <si>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</si>
  <si>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</si>
  <si>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</si>
  <si>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</si>
  <si>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</si>
  <si>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</si>
  <si>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</si>
  <si>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</si>
  <si>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</si>
  <si>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</si>
  <si>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</si>
  <si>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</si>
  <si>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</si>
  <si>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</si>
  <si>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</si>
  <si>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</si>
  <si>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</si>
  <si>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</si>
  <si>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</si>
  <si>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</si>
  <si>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</si>
  <si>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</si>
  <si>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</si>
  <si>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</si>
  <si>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</si>
  <si>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</si>
  <si>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</si>
  <si>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</si>
  <si>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</si>
  <si>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</si>
  <si>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</si>
  <si>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</si>
  <si>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</si>
  <si>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</si>
  <si>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</si>
  <si>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</si>
  <si>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</si>
  <si>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</si>
  <si>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</si>
  <si>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</si>
  <si>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</si>
  <si>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</si>
  <si>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</si>
  <si>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</si>
  <si>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</si>
  <si>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</si>
  <si>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</si>
  <si>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</si>
  <si>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</si>
  <si>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</si>
  <si>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</si>
  <si>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</si>
  <si>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</si>
  <si>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</si>
  <si>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</si>
  <si>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</si>
  <si>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</si>
  <si>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</si>
  <si>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</si>
  <si>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</si>
  <si>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</si>
  <si>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</si>
  <si>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</si>
  <si>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</si>
  <si>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</si>
  <si>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</si>
  <si>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</si>
  <si>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</si>
  <si>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</si>
  <si>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</si>
  <si>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</si>
  <si>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</si>
  <si>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</si>
  <si>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</si>
  <si>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</si>
  <si>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</si>
  <si>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</si>
  <si>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</si>
  <si>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</si>
  <si>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</si>
  <si>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</si>
  <si>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</si>
  <si>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</si>
  <si>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</si>
  <si>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</si>
  <si>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</si>
  <si>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</si>
  <si>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</si>
  <si>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</si>
  <si>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</si>
  <si>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</si>
  <si>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</si>
  <si>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</si>
  <si>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</si>
  <si>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</si>
  <si>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</si>
  <si>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</si>
  <si>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</si>
  <si>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</si>
  <si>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</si>
  <si>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</si>
  <si>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</si>
  <si>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</si>
  <si>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</si>
  <si>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</si>
  <si>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</si>
  <si>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</si>
  <si>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</si>
  <si>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</si>
  <si>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</si>
  <si>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</si>
  <si>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</si>
  <si>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</si>
  <si>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</si>
  <si>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</si>
  <si>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</si>
  <si>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</si>
  <si>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</si>
  <si>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</si>
  <si>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</si>
  <si>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</si>
  <si>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</si>
  <si>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</si>
  <si>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</si>
  <si>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</si>
  <si>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</si>
  <si>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</si>
  <si>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</si>
  <si>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</si>
  <si>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</si>
  <si>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</si>
  <si>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</si>
  <si>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</si>
  <si>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</si>
  <si>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</si>
  <si>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</si>
  <si>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</si>
  <si>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</si>
  <si>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</si>
  <si>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</si>
  <si>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</si>
  <si>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</si>
  <si>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</si>
  <si>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</si>
  <si>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</si>
  <si>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</si>
  <si>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</si>
  <si>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</si>
  <si>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</si>
  <si>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</si>
  <si>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</si>
  <si>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</si>
  <si>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</si>
  <si>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</si>
  <si>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</si>
  <si>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</si>
  <si>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</si>
  <si>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</si>
  <si>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</si>
  <si>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</si>
  <si>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</si>
  <si>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</si>
  <si>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</si>
  <si>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</si>
  <si>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</si>
  <si>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</si>
  <si>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</si>
  <si>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</si>
  <si>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</si>
  <si>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</si>
  <si>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</si>
  <si>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</si>
  <si>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</si>
  <si>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</si>
  <si>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</si>
  <si>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</si>
  <si>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</si>
  <si>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</si>
  <si>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</si>
  <si>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</si>
  <si>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</si>
  <si>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</si>
  <si>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</si>
  <si>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</si>
  <si>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</si>
  <si>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</si>
  <si>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</si>
  <si>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</si>
  <si>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</si>
  <si>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</si>
  <si>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</si>
  <si>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</si>
  <si>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</si>
  <si>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</si>
  <si>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</si>
  <si>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</si>
  <si>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</si>
  <si>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</si>
  <si>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</si>
  <si>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</si>
  <si>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</si>
  <si>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</si>
  <si>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</si>
  <si>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</si>
  <si>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</si>
  <si>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</si>
  <si>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</si>
  <si>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</si>
  <si>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</si>
  <si>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</si>
  <si>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</si>
  <si>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</si>
  <si>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</si>
  <si>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</si>
  <si>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</si>
  <si>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</si>
  <si>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</si>
  <si>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</si>
  <si>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</si>
  <si>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</si>
  <si>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</si>
  <si>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</si>
  <si>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</si>
  <si>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</si>
  <si>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</si>
  <si>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</si>
  <si>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</si>
  <si>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</si>
  <si>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</si>
  <si>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</si>
  <si>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</si>
  <si>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</si>
  <si>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</si>
  <si>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</si>
  <si>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</si>
  <si>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</si>
  <si>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</si>
  <si>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</si>
  <si>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</si>
  <si>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</si>
  <si>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</si>
  <si>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</si>
  <si>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</si>
  <si>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</si>
  <si>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</si>
  <si>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</si>
  <si>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</si>
  <si>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</si>
  <si>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</si>
  <si>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</si>
  <si>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</si>
  <si>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</si>
  <si>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</si>
  <si>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</si>
  <si>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</si>
  <si>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</si>
  <si>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</si>
  <si>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</si>
  <si>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</si>
  <si>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</si>
  <si>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</si>
  <si>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</si>
  <si>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</si>
  <si>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</si>
  <si>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</si>
  <si>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</si>
  <si>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</si>
  <si>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</si>
  <si>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</si>
  <si>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</si>
  <si>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</si>
  <si>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</si>
  <si>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</si>
  <si>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</si>
  <si>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</si>
  <si>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</si>
  <si>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</si>
  <si>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</si>
  <si>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</si>
  <si>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</si>
  <si>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</si>
  <si>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</si>
  <si>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</si>
  <si>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</si>
  <si>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</si>
  <si>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</si>
  <si>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</si>
  <si>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</si>
  <si>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</si>
  <si>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</si>
  <si>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</si>
  <si>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</si>
  <si>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</si>
  <si>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</si>
  <si>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</si>
  <si>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</si>
  <si>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</si>
  <si>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</si>
  <si>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</si>
  <si>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</si>
  <si>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</si>
  <si>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</si>
  <si>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</si>
  <si>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</si>
  <si>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</si>
  <si>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</si>
  <si>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</si>
  <si>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</si>
  <si>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</si>
  <si>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</si>
  <si>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</si>
  <si>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</si>
  <si>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</si>
  <si>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</si>
  <si>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</si>
  <si>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</si>
  <si>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</si>
  <si>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</si>
  <si>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</si>
  <si>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</si>
  <si>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</si>
  <si>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</si>
  <si>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</si>
  <si>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</si>
  <si>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</si>
  <si>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</si>
  <si>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</si>
  <si>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</si>
  <si>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</si>
  <si>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</si>
  <si>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</si>
  <si>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</si>
  <si>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</si>
  <si>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</si>
  <si>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</si>
  <si>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</si>
  <si>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</si>
  <si>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</si>
  <si>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</si>
  <si>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</si>
  <si>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</si>
  <si>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</si>
  <si>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</si>
  <si>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</si>
  <si>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</si>
  <si>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</si>
  <si>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</si>
  <si>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</si>
  <si>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</si>
  <si>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</si>
  <si>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</si>
  <si>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</si>
  <si>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</si>
  <si>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</si>
  <si>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</si>
  <si>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</si>
  <si>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</si>
  <si>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</si>
  <si>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</si>
  <si>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</si>
  <si>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</si>
  <si>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</si>
  <si>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</si>
  <si>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</si>
  <si>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</si>
  <si>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</si>
  <si>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</si>
  <si>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</si>
  <si>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</si>
  <si>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</si>
  <si>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</si>
  <si>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</si>
  <si>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</si>
  <si>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</si>
  <si>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</si>
  <si>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</si>
  <si>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</si>
  <si>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</si>
  <si>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</si>
  <si>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</si>
  <si>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</si>
  <si>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</si>
  <si>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</si>
  <si>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</si>
  <si>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</si>
  <si>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</si>
  <si>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</si>
  <si>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</si>
  <si>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</si>
  <si>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</si>
  <si>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</si>
  <si>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</si>
  <si>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</si>
  <si>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</si>
  <si>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</si>
  <si>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</si>
  <si>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</si>
  <si>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</si>
  <si>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</si>
  <si>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</si>
  <si>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</si>
  <si>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</si>
  <si>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</si>
  <si>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</si>
  <si>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</si>
  <si>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</si>
  <si>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</si>
  <si>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</si>
  <si>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</si>
  <si>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</si>
  <si>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</si>
  <si>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</si>
  <si>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</si>
  <si>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</si>
  <si>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</si>
  <si>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</si>
  <si>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</si>
  <si>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</si>
  <si>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</si>
  <si>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</si>
  <si>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</si>
  <si>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</si>
  <si>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</si>
  <si>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</si>
  <si>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</si>
  <si>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</si>
  <si>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</si>
  <si>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</si>
  <si>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</si>
  <si>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</si>
  <si>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</si>
  <si>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</si>
  <si>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</si>
  <si>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</si>
  <si>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</si>
  <si>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</si>
  <si>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</si>
  <si>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</si>
  <si>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</si>
  <si>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</si>
  <si>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</si>
  <si>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</si>
  <si>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</si>
  <si>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</si>
  <si>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</si>
  <si>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</si>
  <si>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</si>
  <si>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</si>
  <si>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</si>
  <si>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</si>
  <si>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</si>
  <si>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</si>
  <si>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</si>
  <si>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</si>
  <si>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</si>
  <si>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</si>
  <si>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</si>
  <si>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</si>
  <si>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</si>
  <si>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</si>
  <si>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</si>
  <si>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</si>
  <si>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</si>
  <si>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</si>
  <si>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</si>
  <si>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</si>
  <si>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</si>
  <si>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</si>
  <si>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</si>
  <si>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</si>
  <si>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</si>
  <si>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</si>
  <si>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</si>
  <si>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</si>
  <si>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</si>
  <si>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</si>
  <si>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</si>
  <si>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</si>
  <si>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</si>
  <si>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</si>
  <si>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</si>
  <si>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</si>
  <si>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</si>
  <si>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</si>
  <si>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</si>
  <si>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</si>
  <si>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</si>
  <si>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</si>
  <si>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</si>
  <si>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</si>
  <si>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</si>
  <si>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</si>
  <si>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</si>
  <si>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</si>
  <si>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</si>
  <si>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</si>
  <si>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</si>
  <si>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</si>
  <si>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</si>
  <si>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</si>
  <si>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</si>
  <si>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</si>
  <si>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</si>
  <si>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</si>
  <si>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</si>
  <si>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</si>
  <si>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</si>
  <si>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</si>
  <si>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</si>
  <si>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</si>
  <si>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</si>
  <si>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</si>
  <si>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</si>
  <si>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</si>
  <si>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</si>
  <si>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</si>
  <si>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</si>
  <si>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</si>
  <si>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</si>
  <si>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</si>
  <si>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</si>
  <si>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</si>
  <si>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</si>
  <si>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</si>
  <si>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</si>
  <si>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</si>
  <si>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</si>
  <si>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</si>
  <si>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</si>
  <si>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</si>
  <si>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</si>
  <si>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</si>
  <si>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</si>
  <si>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</si>
  <si>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</si>
  <si>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</si>
  <si>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</si>
  <si>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</si>
  <si>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</si>
  <si>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</si>
  <si>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</si>
  <si>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</si>
  <si>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</si>
  <si>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</si>
  <si>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</si>
  <si>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</si>
  <si>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</si>
  <si>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</si>
  <si>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</si>
  <si>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</si>
  <si>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</si>
  <si>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</si>
  <si>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</si>
  <si>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</si>
  <si>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</si>
  <si>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</si>
  <si>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</si>
  <si>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</si>
  <si>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</si>
  <si>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</si>
  <si>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</si>
  <si>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</si>
  <si>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</si>
  <si>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</si>
  <si>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</si>
  <si>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</si>
  <si>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</si>
  <si>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</si>
  <si>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</si>
  <si>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</si>
  <si>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</si>
  <si>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</si>
  <si>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</si>
  <si>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</si>
  <si>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</si>
  <si>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</si>
  <si>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</si>
  <si>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</si>
  <si>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</si>
  <si>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</si>
  <si>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</si>
  <si>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</si>
  <si>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</si>
  <si>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</si>
  <si>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</si>
  <si>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</si>
  <si>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</si>
  <si>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</si>
  <si>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</si>
  <si>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</si>
  <si>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</si>
  <si>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</si>
  <si>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</si>
  <si>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</si>
  <si>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</si>
  <si>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</si>
  <si>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</si>
  <si>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</si>
  <si>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</si>
  <si>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</si>
  <si>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</si>
  <si>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</si>
  <si>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</si>
  <si>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</si>
  <si>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</si>
  <si>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</si>
  <si>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</si>
  <si>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</si>
  <si>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</si>
  <si>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</si>
  <si>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</si>
  <si>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</si>
  <si>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</si>
  <si>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</si>
  <si>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</si>
  <si>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</si>
  <si>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</si>
  <si>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</si>
  <si>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</si>
  <si>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</si>
  <si>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</si>
  <si>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</si>
  <si>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</si>
  <si>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</si>
  <si>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</si>
  <si>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</si>
  <si>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</si>
  <si>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</si>
  <si>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</si>
  <si>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</si>
  <si>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</si>
  <si>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</si>
  <si>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</si>
  <si>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</si>
  <si>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</si>
  <si>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</si>
  <si>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</si>
  <si>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</si>
  <si>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</si>
  <si>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</si>
  <si>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</si>
  <si>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</si>
  <si>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</si>
  <si>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</si>
  <si>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</si>
  <si>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</si>
  <si>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</si>
  <si>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</si>
  <si>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</si>
  <si>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</si>
  <si>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</si>
  <si>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</si>
  <si>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</si>
  <si>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</si>
  <si>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</si>
  <si>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</si>
  <si>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</si>
  <si>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</si>
  <si>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</si>
  <si>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</si>
  <si>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</si>
  <si>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</si>
  <si>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</si>
  <si>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</si>
  <si>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</si>
  <si>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</si>
  <si>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</si>
  <si>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</si>
  <si>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</si>
  <si>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</si>
  <si>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</si>
  <si>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</si>
  <si>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</si>
  <si>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</si>
  <si>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</si>
  <si>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</si>
  <si>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</si>
  <si>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</si>
  <si>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</si>
  <si>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</si>
  <si>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</si>
  <si>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</si>
  <si>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</si>
  <si>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</si>
  <si>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</si>
  <si>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</si>
  <si>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</si>
  <si>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</si>
  <si>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</si>
  <si>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</si>
  <si>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</si>
  <si>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</si>
  <si>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</si>
  <si>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</si>
  <si>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</si>
  <si>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</si>
  <si>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</si>
  <si>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</si>
  <si>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</si>
  <si>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</si>
  <si>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</si>
  <si>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</si>
  <si>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</si>
  <si>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</si>
  <si>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</si>
  <si>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</si>
  <si>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</si>
  <si>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</si>
  <si>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</si>
  <si>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</si>
  <si>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</si>
  <si>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</si>
  <si>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</si>
  <si>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</si>
  <si>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</si>
  <si>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</si>
  <si>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</si>
  <si>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</si>
  <si>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</si>
  <si>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</si>
  <si>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</si>
  <si>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</si>
  <si>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</si>
  <si>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</si>
  <si>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</si>
  <si>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</si>
  <si>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</si>
  <si>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</si>
  <si>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</si>
  <si>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</si>
  <si>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</si>
  <si>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</si>
  <si>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</si>
  <si>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</si>
  <si>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</si>
  <si>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</si>
  <si>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</si>
  <si>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</si>
  <si>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</si>
  <si>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</si>
  <si>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</si>
  <si>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</si>
  <si>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</si>
  <si>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</si>
  <si>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</si>
  <si>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</si>
  <si>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</si>
  <si>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</si>
  <si>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</si>
  <si>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</si>
  <si>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</si>
  <si>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</si>
  <si>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</si>
  <si>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</si>
  <si>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</si>
  <si>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</si>
  <si>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</si>
  <si>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</si>
  <si>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</si>
  <si>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</si>
  <si>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</si>
  <si>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</si>
  <si>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</si>
  <si>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</si>
  <si>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</si>
  <si>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</si>
  <si>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</si>
  <si>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</si>
  <si>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</si>
  <si>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</si>
  <si>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</si>
  <si>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</si>
  <si>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</si>
  <si>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</si>
  <si>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</si>
  <si>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</si>
  <si>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</si>
  <si>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</si>
  <si>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</si>
  <si>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</si>
  <si>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</si>
  <si>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</si>
  <si>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</si>
  <si>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</si>
  <si>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</si>
  <si>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</si>
  <si>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</si>
  <si>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</si>
  <si>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</si>
  <si>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</si>
  <si>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</si>
  <si>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</si>
  <si>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</si>
  <si>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</si>
  <si>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</si>
  <si>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</si>
  <si>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</si>
  <si>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</si>
  <si>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</si>
  <si>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</si>
  <si>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</si>
  <si>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</si>
  <si>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</si>
  <si>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</si>
  <si>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</si>
  <si>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</si>
  <si>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</si>
  <si>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</si>
  <si>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</si>
  <si>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</si>
  <si>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</si>
  <si>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</si>
  <si>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</si>
  <si>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</si>
  <si>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</si>
  <si>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</si>
  <si>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</si>
  <si>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</si>
  <si>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</si>
  <si>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</si>
  <si>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</si>
  <si>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</si>
  <si>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</si>
  <si>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</si>
  <si>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</si>
  <si>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</si>
  <si>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</si>
  <si>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</si>
  <si>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</si>
  <si>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</si>
  <si>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</si>
  <si>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</si>
  <si>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</si>
  <si>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</si>
  <si>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</si>
  <si>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</si>
  <si>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</si>
  <si>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</si>
  <si>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</si>
  <si>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</si>
  <si>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</si>
  <si>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</si>
  <si>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</si>
  <si>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</si>
  <si>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</si>
  <si>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</si>
  <si>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</si>
  <si>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</si>
  <si>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</si>
  <si>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</si>
  <si>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</si>
  <si>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</si>
  <si>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</si>
  <si>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</si>
  <si>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</si>
  <si>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</si>
  <si>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</si>
  <si>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</si>
  <si>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</si>
  <si>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</si>
  <si>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</si>
  <si>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</si>
  <si>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</si>
  <si>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</si>
  <si>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</si>
  <si>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</si>
  <si>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</si>
  <si>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</si>
  <si>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</si>
  <si>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</si>
  <si>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</si>
  <si>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</si>
  <si>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</si>
  <si>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</si>
  <si>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</si>
  <si>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</si>
  <si>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</si>
  <si>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</si>
  <si>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</si>
  <si>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</si>
  <si>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</si>
  <si>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</si>
  <si>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</si>
  <si>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</si>
  <si>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</si>
  <si>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</si>
  <si>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</si>
  <si>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</si>
  <si>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</si>
  <si>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</si>
  <si>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</si>
  <si>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</si>
  <si>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</si>
  <si>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</si>
  <si>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</si>
  <si>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</si>
  <si>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</si>
  <si>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</si>
  <si>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</si>
  <si>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</si>
  <si>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</si>
  <si>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</si>
  <si>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</si>
  <si>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</si>
  <si>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</si>
  <si>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</si>
  <si>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</si>
  <si>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</si>
  <si>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</si>
  <si>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</si>
  <si>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</si>
  <si>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</si>
  <si>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</si>
  <si>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</si>
  <si>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</si>
  <si>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</si>
  <si>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</si>
  <si>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</si>
  <si>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</si>
  <si>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</si>
  <si>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</si>
  <si>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</si>
  <si>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</si>
  <si>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</si>
  <si>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</si>
  <si>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</si>
  <si>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</si>
  <si>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</si>
  <si>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</si>
  <si>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</si>
  <si>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</si>
  <si>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</si>
  <si>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</si>
  <si>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</si>
  <si>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</si>
  <si>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</si>
  <si>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</si>
  <si>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</si>
  <si>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</si>
  <si>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</si>
  <si>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</si>
  <si>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</si>
  <si>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</si>
  <si>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</si>
  <si>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</si>
  <si>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</si>
  <si>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</si>
  <si>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</si>
  <si>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</si>
  <si>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</si>
  <si>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</si>
  <si>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</si>
  <si>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</si>
  <si>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</si>
  <si>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</si>
  <si>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</si>
  <si>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</si>
  <si>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</si>
  <si>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</si>
  <si>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</si>
  <si>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</si>
  <si>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</si>
  <si>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</si>
  <si>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</si>
  <si>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</si>
  <si>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</si>
  <si>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</si>
  <si>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</si>
  <si>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</si>
  <si>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</si>
  <si>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</si>
  <si>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</si>
  <si>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</si>
  <si>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</si>
  <si>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</si>
  <si>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</si>
  <si>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</si>
  <si>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</si>
  <si>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</si>
  <si>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</si>
  <si>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</si>
  <si>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</si>
  <si>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</si>
  <si>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</si>
  <si>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</si>
  <si>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</si>
  <si>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</si>
  <si>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</si>
  <si>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</si>
  <si>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</si>
  <si>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</si>
  <si>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</si>
  <si>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</si>
  <si>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</si>
  <si>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</si>
  <si>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</si>
  <si>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</si>
  <si>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</si>
  <si>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</si>
  <si>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</si>
  <si>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</si>
  <si>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</si>
  <si>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</si>
  <si>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</si>
  <si>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</si>
  <si>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</si>
  <si>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</si>
  <si>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</si>
  <si>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</si>
  <si>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</si>
  <si>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</si>
  <si>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</si>
  <si>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</si>
  <si>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</si>
  <si>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</si>
  <si>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</si>
  <si>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</si>
  <si>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</si>
  <si>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</si>
  <si>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</si>
  <si>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</si>
  <si>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</si>
  <si>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</si>
  <si>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</si>
  <si>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</si>
  <si>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</si>
  <si>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</si>
  <si>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</si>
  <si>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</si>
  <si>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</si>
  <si>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</si>
  <si>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</si>
  <si>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</si>
  <si>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</si>
  <si>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</si>
  <si>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</si>
  <si>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</si>
  <si>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</si>
  <si>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</si>
  <si>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</si>
  <si>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</si>
  <si>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</si>
  <si>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</si>
  <si>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</si>
  <si>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</si>
  <si>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</si>
  <si>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</si>
  <si>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</si>
  <si>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</si>
  <si>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</si>
  <si>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</si>
  <si>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</si>
  <si>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</si>
  <si>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</si>
  <si>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</si>
  <si>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</si>
  <si>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</si>
  <si>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</si>
  <si>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</si>
  <si>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</si>
  <si>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</si>
  <si>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</si>
  <si>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</si>
  <si>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</si>
  <si>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</si>
  <si>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</si>
  <si>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</si>
  <si>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</si>
  <si>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</si>
  <si>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</si>
  <si>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</si>
  <si>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</si>
  <si>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</si>
  <si>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</si>
  <si>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</si>
  <si>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</si>
  <si>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</si>
  <si>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</si>
  <si>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</si>
  <si>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</si>
  <si>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</si>
  <si>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</si>
  <si>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</si>
  <si>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</si>
  <si>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</si>
  <si>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</si>
  <si>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</si>
  <si>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</si>
  <si>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</si>
  <si>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</si>
  <si>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</si>
  <si>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</si>
  <si>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</si>
  <si>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</si>
  <si>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</si>
  <si>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</si>
  <si>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</si>
  <si>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</si>
  <si>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</si>
  <si>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</si>
  <si>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</si>
  <si>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</si>
  <si>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</si>
  <si>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</si>
  <si>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</si>
  <si>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</si>
  <si>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</si>
  <si>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</si>
  <si>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</si>
  <si>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</si>
  <si>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</si>
  <si>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</si>
  <si>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</si>
  <si>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</si>
  <si>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</si>
  <si>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</si>
  <si>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</si>
  <si>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</si>
  <si>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</si>
  <si>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</si>
  <si>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</si>
  <si>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</si>
  <si>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</si>
  <si>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</si>
  <si>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</si>
  <si>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</si>
  <si>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</si>
  <si>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</si>
  <si>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</si>
  <si>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</si>
  <si>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</si>
  <si>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</si>
  <si>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</si>
  <si>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</si>
  <si>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</si>
  <si>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</si>
  <si>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</si>
  <si>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</si>
  <si>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</si>
  <si>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</si>
  <si>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</si>
  <si>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</si>
  <si>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</si>
  <si>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</si>
  <si>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</si>
  <si>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</si>
  <si>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</si>
  <si>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</si>
  <si>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</si>
  <si>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</si>
  <si>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</si>
  <si>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</si>
  <si>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</si>
  <si>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</si>
  <si>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</si>
  <si>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</si>
  <si>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</si>
  <si>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</si>
  <si>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</si>
  <si>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</si>
  <si>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</si>
  <si>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</si>
  <si>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</si>
  <si>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</si>
  <si>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</si>
  <si>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</si>
  <si>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</si>
  <si>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</si>
  <si>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</si>
  <si>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</si>
  <si>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</si>
  <si>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</si>
  <si>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</si>
  <si>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</si>
  <si>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</si>
  <si>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</si>
  <si>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</si>
  <si>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</si>
  <si>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</si>
  <si>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</si>
  <si>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</si>
  <si>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</si>
  <si>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</si>
  <si>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</si>
  <si>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</si>
  <si>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</si>
  <si>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</si>
  <si>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</si>
  <si>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</si>
  <si>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</si>
  <si>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</si>
  <si>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</si>
  <si>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</si>
  <si>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</si>
  <si>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</si>
  <si>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</si>
  <si>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</si>
  <si>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</si>
  <si>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</si>
  <si>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</si>
  <si>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</si>
  <si>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</si>
  <si>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</si>
  <si>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</si>
  <si>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</si>
  <si>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</si>
  <si>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</si>
  <si>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</si>
  <si>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</si>
  <si>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</si>
  <si>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</si>
  <si>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</si>
  <si>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</si>
  <si>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</si>
  <si>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</si>
  <si>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</si>
  <si>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</si>
  <si>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</si>
  <si>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</si>
  <si>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</si>
  <si>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</si>
  <si>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</si>
  <si>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</si>
  <si>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</si>
  <si>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</si>
  <si>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</si>
  <si>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</si>
  <si>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</si>
  <si>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</si>
  <si>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</si>
  <si>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</si>
  <si>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</si>
  <si>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</si>
  <si>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</si>
  <si>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</si>
  <si>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</si>
  <si>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</si>
  <si>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</si>
  <si>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</si>
  <si>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</si>
  <si>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</si>
  <si>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</si>
  <si>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</si>
  <si>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</si>
  <si>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</si>
  <si>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</si>
  <si>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</si>
  <si>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</si>
  <si>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</si>
  <si>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</si>
  <si>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</si>
  <si>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</si>
  <si>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</si>
  <si>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</si>
  <si>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</si>
  <si>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</si>
  <si>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</si>
  <si>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</si>
  <si>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</si>
  <si>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</si>
  <si>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</si>
  <si>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</si>
  <si>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</si>
  <si>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</si>
  <si>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</si>
  <si>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</si>
  <si>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</si>
  <si>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</si>
  <si>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</si>
  <si>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</si>
  <si>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</si>
  <si>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</si>
  <si>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</si>
  <si>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</si>
  <si>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</si>
  <si>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</si>
  <si>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</si>
  <si>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</si>
  <si>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</si>
  <si>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</si>
  <si>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</si>
  <si>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</si>
  <si>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</si>
  <si>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</si>
  <si>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</si>
  <si>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</si>
  <si>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</si>
  <si>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</si>
  <si>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</si>
  <si>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</si>
  <si>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</si>
  <si>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</si>
  <si>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</si>
  <si>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</si>
  <si>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</si>
  <si>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</si>
  <si>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</si>
  <si>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</si>
  <si>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</si>
  <si>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</si>
  <si>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</si>
  <si>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</si>
  <si>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</si>
  <si>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</si>
  <si>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</si>
  <si>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</si>
  <si>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</si>
  <si>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</si>
  <si>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</si>
  <si>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</si>
  <si>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</si>
  <si>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</si>
  <si>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</si>
  <si>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</si>
  <si>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</si>
  <si>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</si>
  <si>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</si>
  <si>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</si>
  <si>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</si>
  <si>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</si>
  <si>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</si>
  <si>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</si>
  <si>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</si>
  <si>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</si>
  <si>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</si>
  <si>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</si>
  <si>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</si>
  <si>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</si>
  <si>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</si>
  <si>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</si>
  <si>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</si>
  <si>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</si>
  <si>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</si>
  <si>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</si>
  <si>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</si>
  <si>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</si>
  <si>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</si>
  <si>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</si>
  <si>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</si>
  <si>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</si>
  <si>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</si>
  <si>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</si>
  <si>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</si>
  <si>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</si>
  <si>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</si>
  <si>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</si>
  <si>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</si>
  <si>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</si>
  <si>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</si>
  <si>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</si>
  <si>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</si>
  <si>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</si>
  <si>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</si>
  <si>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</si>
  <si>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</si>
  <si>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</si>
  <si>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</si>
  <si>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</si>
  <si>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</si>
  <si>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</si>
  <si>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</si>
  <si>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</si>
  <si>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</si>
  <si>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</si>
  <si>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</si>
  <si>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</si>
  <si>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</si>
  <si>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</si>
  <si>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</si>
  <si>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</si>
  <si>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</si>
  <si>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</si>
  <si>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</si>
  <si>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</si>
  <si>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</si>
  <si>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</si>
  <si>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</si>
  <si>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</si>
  <si>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</si>
  <si>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</si>
  <si>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</si>
  <si>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</si>
  <si>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</si>
  <si>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</si>
  <si>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</si>
  <si>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</si>
  <si>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</si>
  <si>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</si>
  <si>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</si>
  <si>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</si>
  <si>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</si>
  <si>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</si>
  <si>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</si>
  <si>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</si>
  <si>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</si>
  <si>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</si>
  <si>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</si>
  <si>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</si>
  <si>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</si>
  <si>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</si>
  <si>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</si>
  <si>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</si>
  <si>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</si>
  <si>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</si>
  <si>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</si>
  <si>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</si>
  <si>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</si>
  <si>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</si>
  <si>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</si>
  <si>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</si>
  <si>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</si>
  <si>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</si>
  <si>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</si>
  <si>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</si>
  <si>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</si>
  <si>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</si>
  <si>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</si>
  <si>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</si>
  <si>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</si>
  <si>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</si>
  <si>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</si>
  <si>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</si>
  <si>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</si>
  <si>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</si>
  <si>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</si>
  <si>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</si>
  <si>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</si>
  <si>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</si>
  <si>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</si>
  <si>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</si>
  <si>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</si>
  <si>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</si>
  <si>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</si>
  <si>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</si>
  <si>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</si>
  <si>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</si>
  <si>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</si>
  <si>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</si>
  <si>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</si>
  <si>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</si>
  <si>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</si>
  <si>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</si>
  <si>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</si>
  <si>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</si>
  <si>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</si>
  <si>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</si>
  <si>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</si>
  <si>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</si>
  <si>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</si>
  <si>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</si>
  <si>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</si>
  <si>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</si>
  <si>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</si>
  <si>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</si>
  <si>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</si>
  <si>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</si>
  <si>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</si>
  <si>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</si>
  <si>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</si>
  <si>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</si>
  <si>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</si>
  <si>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</si>
  <si>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</si>
  <si>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</si>
  <si>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</si>
  <si>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</si>
  <si>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</si>
  <si>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</si>
  <si>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</si>
  <si>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</si>
  <si>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</si>
  <si>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</si>
  <si>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</si>
  <si>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</si>
  <si>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</si>
  <si>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</si>
  <si>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</si>
  <si>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</si>
  <si>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</si>
  <si>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</si>
  <si>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</si>
  <si>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</si>
  <si>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</si>
  <si>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</si>
  <si>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</si>
  <si>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</si>
  <si>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</si>
  <si>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</si>
  <si>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</si>
  <si>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</si>
  <si>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</si>
  <si>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</si>
  <si>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</si>
  <si>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</si>
  <si>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</si>
  <si>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</si>
  <si>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</si>
  <si>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</si>
  <si>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</si>
  <si>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</si>
  <si>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</si>
  <si>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</si>
  <si>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</si>
  <si>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</si>
  <si>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</si>
  <si>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</si>
  <si>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</si>
  <si>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</si>
  <si>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</si>
  <si>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</si>
  <si>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</si>
  <si>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</si>
  <si>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</si>
  <si>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</si>
  <si>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</si>
  <si>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</si>
  <si>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</si>
  <si>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</si>
  <si>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</si>
  <si>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</si>
  <si>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</si>
  <si>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</si>
  <si>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</si>
  <si>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</si>
  <si>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</si>
  <si>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</si>
  <si>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</si>
  <si>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</si>
  <si>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</si>
  <si>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</si>
  <si>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</si>
  <si>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</si>
  <si>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</si>
  <si>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</si>
  <si>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</si>
  <si>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</si>
  <si>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</si>
  <si>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</si>
  <si>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</si>
  <si>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</si>
  <si>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</si>
  <si>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</si>
  <si>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</si>
  <si>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</si>
  <si>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</si>
  <si>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</si>
  <si>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</si>
  <si>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</si>
  <si>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</si>
  <si>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</si>
  <si>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</si>
  <si>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</si>
  <si>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</si>
  <si>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</si>
  <si>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</si>
  <si>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</si>
  <si>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</si>
  <si>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</si>
  <si>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</si>
  <si>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</si>
  <si>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</si>
  <si>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</si>
  <si>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</si>
  <si>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</si>
  <si>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</si>
  <si>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</si>
  <si>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</si>
  <si>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</si>
  <si>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</si>
  <si>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</si>
  <si>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</si>
  <si>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</si>
  <si>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</si>
  <si>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</si>
  <si>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</si>
  <si>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</si>
  <si>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</si>
  <si>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</si>
  <si>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</si>
  <si>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</si>
  <si>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</si>
  <si>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</si>
  <si>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</si>
  <si>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</si>
  <si>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</si>
  <si>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</si>
  <si>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</si>
  <si>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</si>
  <si>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</si>
  <si>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</si>
  <si>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</si>
  <si>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</si>
  <si>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</si>
  <si>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</si>
  <si>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</si>
  <si>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</si>
  <si>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</si>
  <si>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</si>
  <si>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</si>
  <si>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</si>
  <si>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</si>
  <si>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</si>
  <si>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</si>
  <si>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</si>
  <si>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</si>
  <si>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</si>
  <si>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</si>
  <si>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</si>
  <si>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</si>
  <si>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</si>
  <si>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</si>
  <si>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</si>
  <si>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</si>
  <si>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</si>
  <si>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</si>
  <si>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</si>
  <si>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</si>
  <si>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</si>
  <si>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</si>
  <si>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</si>
  <si>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</si>
  <si>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</si>
  <si>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</si>
  <si>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</si>
  <si>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</si>
  <si>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</si>
  <si>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</si>
  <si>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</si>
  <si>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</si>
  <si>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</si>
  <si>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</si>
  <si>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</si>
  <si>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</si>
  <si>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</si>
  <si>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</si>
  <si>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</si>
  <si>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</si>
  <si>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</si>
  <si>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</si>
  <si>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</si>
  <si>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</si>
  <si>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</si>
  <si>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</si>
  <si>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</si>
  <si>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</si>
  <si>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</si>
  <si>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</si>
  <si>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</si>
  <si>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</si>
  <si>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</si>
  <si>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</si>
  <si>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</si>
  <si>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</si>
  <si>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</si>
  <si>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</si>
  <si>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</si>
  <si>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</si>
  <si>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</si>
  <si>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</si>
  <si>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</si>
  <si>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</si>
  <si>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</si>
  <si>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</si>
  <si>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</si>
  <si>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</si>
  <si>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</si>
  <si>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</si>
  <si>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</si>
  <si>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</si>
  <si>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</si>
  <si>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</si>
  <si>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</si>
  <si>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</si>
  <si>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</si>
  <si>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</si>
  <si>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</si>
  <si>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</si>
  <si>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</si>
  <si>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</si>
  <si>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</si>
  <si>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</si>
  <si>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</si>
  <si>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</si>
  <si>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</si>
  <si>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</si>
  <si>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</si>
  <si>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</si>
  <si>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</si>
  <si>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</si>
  <si>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</si>
  <si>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</si>
  <si>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</si>
  <si>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</si>
  <si>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</si>
  <si>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</si>
  <si>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</si>
  <si>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</si>
  <si>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</si>
  <si>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</si>
  <si>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</si>
  <si>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</si>
  <si>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</si>
  <si>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</si>
  <si>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</si>
  <si>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</si>
  <si>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</si>
  <si>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</si>
  <si>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</si>
  <si>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</si>
  <si>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</si>
  <si>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</si>
  <si>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</si>
  <si>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</si>
  <si>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</si>
  <si>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</si>
  <si>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</si>
  <si>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</si>
  <si>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</si>
  <si>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</si>
  <si>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</si>
  <si>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</si>
  <si>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</si>
  <si>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</si>
  <si>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</si>
  <si>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</si>
  <si>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</si>
  <si>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</si>
  <si>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</si>
  <si>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</si>
  <si>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</si>
  <si>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</si>
  <si>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</si>
  <si>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</si>
  <si>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</si>
  <si>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</si>
  <si>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</si>
  <si>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</si>
  <si>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</si>
  <si>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</si>
  <si>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</si>
  <si>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</si>
  <si>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</si>
  <si>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</si>
  <si>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</si>
  <si>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</si>
  <si>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</si>
  <si>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</si>
  <si>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</si>
  <si>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</si>
  <si>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</si>
  <si>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</si>
  <si>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</si>
  <si>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</si>
  <si>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</si>
  <si>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</si>
  <si>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</si>
  <si>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</si>
  <si>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</si>
  <si>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</si>
  <si>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</si>
  <si>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</si>
  <si>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</si>
  <si>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</si>
  <si>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</si>
  <si>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</si>
  <si>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</si>
  <si>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</si>
  <si>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</si>
  <si>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</si>
  <si>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</si>
  <si>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</si>
  <si>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</si>
  <si>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</si>
  <si>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</si>
  <si>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</si>
  <si>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</si>
  <si>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</si>
  <si>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</si>
  <si>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</si>
  <si>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</si>
  <si>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</si>
  <si>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</si>
  <si>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</si>
  <si>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</si>
  <si>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</si>
  <si>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</si>
  <si>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</si>
  <si>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</si>
  <si>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</si>
  <si>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</si>
  <si>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</si>
  <si>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</si>
  <si>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</si>
  <si>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</si>
  <si>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</si>
  <si>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</si>
  <si>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</si>
  <si>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</si>
  <si>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</si>
  <si>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</si>
  <si>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</si>
  <si>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</si>
  <si>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</si>
  <si>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</si>
  <si>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</si>
  <si>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</si>
  <si>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</si>
  <si>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</si>
  <si>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</si>
  <si>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</si>
  <si>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</si>
  <si>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</si>
  <si>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</si>
  <si>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</si>
  <si>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</si>
  <si>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</si>
  <si>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</si>
  <si>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</si>
  <si>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</si>
  <si>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</si>
  <si>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</si>
  <si>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</si>
  <si>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</si>
  <si>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</si>
  <si>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</si>
  <si>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</si>
  <si>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</si>
  <si>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</si>
  <si>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</si>
  <si>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</si>
  <si>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</si>
  <si>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</si>
  <si>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</si>
  <si>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</si>
  <si>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</si>
  <si>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</si>
  <si>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</si>
  <si>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</si>
  <si>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</si>
  <si>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</si>
  <si>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</si>
  <si>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</si>
  <si>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</si>
  <si>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</si>
  <si>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</si>
  <si>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</si>
  <si>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</si>
  <si>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</si>
  <si>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</si>
  <si>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</si>
  <si>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</si>
  <si>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</si>
  <si>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</si>
  <si>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</si>
  <si>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</si>
  <si>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</si>
  <si>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</si>
  <si>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</si>
  <si>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</si>
  <si>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</si>
  <si>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</si>
  <si>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</si>
  <si>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</si>
  <si>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</si>
  <si>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</si>
  <si>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</si>
  <si>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</si>
  <si>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</si>
  <si>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</si>
  <si>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</si>
  <si>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</si>
  <si>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</si>
  <si>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</si>
  <si>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</si>
  <si>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</si>
  <si>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</si>
  <si>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</si>
  <si>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</si>
  <si>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</si>
  <si>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</si>
  <si>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</si>
  <si>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</si>
  <si>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</si>
  <si>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</si>
  <si>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</si>
  <si>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</si>
  <si>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</si>
  <si>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</si>
  <si>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</si>
  <si>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</si>
  <si>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</si>
  <si>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</si>
  <si>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</si>
  <si>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</si>
  <si>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</si>
  <si>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</si>
  <si>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</si>
  <si>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</si>
  <si>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</si>
  <si>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</si>
  <si>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</si>
  <si>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</si>
  <si>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</si>
  <si>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</si>
  <si>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</si>
  <si>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</si>
  <si>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</si>
  <si>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</si>
  <si>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</si>
  <si>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</si>
  <si>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</si>
  <si>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</si>
  <si>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</si>
  <si>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</si>
  <si>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</si>
  <si>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</si>
  <si>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</si>
  <si>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</si>
  <si>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</si>
  <si>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</si>
  <si>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</si>
  <si>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</si>
  <si>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</si>
  <si>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</si>
  <si>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</si>
  <si>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</si>
  <si>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</si>
  <si>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</si>
  <si>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</si>
  <si>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</si>
  <si>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</si>
  <si>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</si>
  <si>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</si>
  <si>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</si>
  <si>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</si>
  <si>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</si>
  <si>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</si>
  <si>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</si>
  <si>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</si>
  <si>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</si>
  <si>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</si>
  <si>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</si>
  <si>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</si>
  <si>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</si>
  <si>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</si>
  <si>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</si>
  <si>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</si>
  <si>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</si>
  <si>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</si>
  <si>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</si>
  <si>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</si>
  <si>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</si>
  <si>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</si>
  <si>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</si>
  <si>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</si>
  <si>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</si>
  <si>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</si>
  <si>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</si>
  <si>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</si>
  <si>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</si>
  <si>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</si>
  <si>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</si>
  <si>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</si>
  <si>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</si>
  <si>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</si>
  <si>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</si>
  <si>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</si>
  <si>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</si>
  <si>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</si>
  <si>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</si>
  <si>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</si>
  <si>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</si>
  <si>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</si>
  <si>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</si>
  <si>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</si>
  <si>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</si>
  <si>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</si>
  <si>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</si>
  <si>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</si>
  <si>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</si>
  <si>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</si>
  <si>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</si>
  <si>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</si>
  <si>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</si>
  <si>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</si>
  <si>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</si>
  <si>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</si>
  <si>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</si>
  <si>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</si>
  <si>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</si>
  <si>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</si>
  <si>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</si>
  <si>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</si>
  <si>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</si>
  <si>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</si>
  <si>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</si>
  <si>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</si>
  <si>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</si>
  <si>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</si>
  <si>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</si>
  <si>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</si>
  <si>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</si>
  <si>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</si>
  <si>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</si>
  <si>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</si>
  <si>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</si>
  <si>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</si>
  <si>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</si>
  <si>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</si>
  <si>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</si>
  <si>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</si>
  <si>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</si>
  <si>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</si>
  <si>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</si>
  <si>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</si>
  <si>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</si>
  <si>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</si>
  <si>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</si>
  <si>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</si>
  <si>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</si>
  <si>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</si>
  <si>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</si>
  <si>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</si>
  <si>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</si>
  <si>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</si>
  <si>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</si>
  <si>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</si>
  <si>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</si>
  <si>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</si>
  <si>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</si>
  <si>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</si>
  <si>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</si>
  <si>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</si>
  <si>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</si>
  <si>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</si>
  <si>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</si>
  <si>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</si>
  <si>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</si>
  <si>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</si>
  <si>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</si>
  <si>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</si>
  <si>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</si>
  <si>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</si>
  <si>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</si>
  <si>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</si>
  <si>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</si>
  <si>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</si>
  <si>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</si>
  <si>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</si>
  <si>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</si>
  <si>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</si>
  <si>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</si>
  <si>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</si>
  <si>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</si>
  <si>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</si>
  <si>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</si>
  <si>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</si>
  <si>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</si>
  <si>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</si>
  <si>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</si>
  <si>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</si>
  <si>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</si>
  <si>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</si>
  <si>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</si>
  <si>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</si>
  <si>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</si>
  <si>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</si>
  <si>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</si>
  <si>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</si>
  <si>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</si>
  <si>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</si>
  <si>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</si>
  <si>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</si>
  <si>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</si>
  <si>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</si>
  <si>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</si>
  <si>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</si>
  <si>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</si>
  <si>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</si>
  <si>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</si>
  <si>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</si>
  <si>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</si>
  <si>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</si>
  <si>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</si>
  <si>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</si>
  <si>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</si>
  <si>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</si>
  <si>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</si>
  <si>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</si>
  <si>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</si>
  <si>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</si>
  <si>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</si>
  <si>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</si>
  <si>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</si>
  <si>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</si>
  <si>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</si>
  <si>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</si>
  <si>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</si>
  <si>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</si>
  <si>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</si>
  <si>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</si>
  <si>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</si>
  <si>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</si>
  <si>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</si>
  <si>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</si>
  <si>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</si>
  <si>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</si>
  <si>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</si>
  <si>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</si>
  <si>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</si>
  <si>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</si>
  <si>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</si>
  <si>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</si>
  <si>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</si>
  <si>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</si>
  <si>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</si>
  <si>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</si>
  <si>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</si>
  <si>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</si>
  <si>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</si>
  <si>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</si>
  <si>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</si>
  <si>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</si>
  <si>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</si>
  <si>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</si>
  <si>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</si>
  <si>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</si>
  <si>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</si>
  <si>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</si>
  <si>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</si>
  <si>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</si>
  <si>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</si>
  <si>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</si>
  <si>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</si>
  <si>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</si>
  <si>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</si>
  <si>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</si>
  <si>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</si>
  <si>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</si>
  <si>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</si>
  <si>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</si>
  <si>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</si>
  <si>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</si>
  <si>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</si>
  <si>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</si>
  <si>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</si>
  <si>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</si>
  <si>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</si>
  <si>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</si>
  <si>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</si>
  <si>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</si>
  <si>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</si>
  <si>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</si>
  <si>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</si>
  <si>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</si>
  <si>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</si>
  <si>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</si>
  <si>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</si>
  <si>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</si>
  <si>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</si>
  <si>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</si>
  <si>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</si>
  <si>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</si>
  <si>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</si>
  <si>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</si>
  <si>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</si>
  <si>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</si>
  <si>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</si>
  <si>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</si>
  <si>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</si>
  <si>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</si>
  <si>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</si>
  <si>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</si>
  <si>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</si>
  <si>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</si>
  <si>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</si>
  <si>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</si>
  <si>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</si>
  <si>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</si>
  <si>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</si>
  <si>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</si>
  <si>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</si>
  <si>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</si>
  <si>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</si>
  <si>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</si>
  <si>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</si>
  <si>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</si>
  <si>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</si>
  <si>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</si>
  <si>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</si>
  <si>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</si>
  <si>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</si>
  <si>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</si>
  <si>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</si>
  <si>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</si>
  <si>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</si>
  <si>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</si>
  <si>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</si>
  <si>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</si>
  <si>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</si>
  <si>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</si>
  <si>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</si>
  <si>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</si>
  <si>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</si>
  <si>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</si>
  <si>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</si>
  <si>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</si>
  <si>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</si>
  <si>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</si>
  <si>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</si>
  <si>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</si>
  <si>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</si>
  <si>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</si>
  <si>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</si>
  <si>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</si>
  <si>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</si>
  <si>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</si>
  <si>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</si>
  <si>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</si>
  <si>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</si>
  <si>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</si>
  <si>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</si>
  <si>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</si>
  <si>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</si>
  <si>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</si>
  <si>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</si>
  <si>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</si>
  <si>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</si>
  <si>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</si>
  <si>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</si>
  <si>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</si>
  <si>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</si>
  <si>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</si>
  <si>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</si>
  <si>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</si>
  <si>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</si>
  <si>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</si>
  <si>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</si>
  <si>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</si>
  <si>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</si>
  <si>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</si>
  <si>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</si>
  <si>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</si>
  <si>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</si>
  <si>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</si>
  <si>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</si>
  <si>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</si>
  <si>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</si>
  <si>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</si>
  <si>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</si>
  <si>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</si>
  <si>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</si>
  <si>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</si>
  <si>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</si>
  <si>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</si>
  <si>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</si>
  <si>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</si>
  <si>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</si>
  <si>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</si>
  <si>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</si>
  <si>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</si>
  <si>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</si>
  <si>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</si>
  <si>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</si>
  <si>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</si>
  <si>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</si>
  <si>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</si>
  <si>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</si>
  <si>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</si>
  <si>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</si>
  <si>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</si>
  <si>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</si>
  <si>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</si>
  <si>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</si>
  <si>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</si>
  <si>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</si>
  <si>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</si>
  <si>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</si>
  <si>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</si>
  <si>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</si>
  <si>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</si>
  <si>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</si>
  <si>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</si>
  <si>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</si>
  <si>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</si>
  <si>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</si>
  <si>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</si>
  <si>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</si>
  <si>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</si>
  <si>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</si>
  <si>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</si>
  <si>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</si>
  <si>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</si>
  <si>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</si>
  <si>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</si>
  <si>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</si>
  <si>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</si>
  <si>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</si>
  <si>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</si>
  <si>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</si>
  <si>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</si>
  <si>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</si>
  <si>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</si>
  <si>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</si>
  <si>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</si>
  <si>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</si>
  <si>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</si>
  <si>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</si>
  <si>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</si>
  <si>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</si>
  <si>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</si>
  <si>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</si>
  <si>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</si>
  <si>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</si>
  <si>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</si>
  <si>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</si>
  <si>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</si>
  <si>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</si>
  <si>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</si>
  <si>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</si>
  <si>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</si>
  <si>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</si>
  <si>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</si>
  <si>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</si>
  <si>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</si>
  <si>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</si>
  <si>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</si>
  <si>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</si>
  <si>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</si>
  <si>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</si>
  <si>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</si>
  <si>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</si>
  <si>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</si>
  <si>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</si>
  <si>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</si>
  <si>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</si>
  <si>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</si>
  <si>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</si>
  <si>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</si>
  <si>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</si>
  <si>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</si>
  <si>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</si>
  <si>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</si>
  <si>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</si>
  <si>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</si>
  <si>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</si>
  <si>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</si>
  <si>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</si>
  <si>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</si>
  <si>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</si>
  <si>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</si>
  <si>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</si>
  <si>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</si>
  <si>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</si>
  <si>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</si>
  <si>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</si>
  <si>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</si>
  <si>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</si>
  <si>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</si>
  <si>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</si>
  <si>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</si>
  <si>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</si>
  <si>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</si>
  <si>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</si>
  <si>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</si>
  <si>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</si>
  <si>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</si>
  <si>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</si>
  <si>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</si>
  <si>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</si>
  <si>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</si>
  <si>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</si>
  <si>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</si>
  <si>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</si>
  <si>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</si>
  <si>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</si>
  <si>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</si>
  <si>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</si>
  <si>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</si>
  <si>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</si>
  <si>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</si>
  <si>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</si>
  <si>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</si>
  <si>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</si>
  <si>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</si>
  <si>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</si>
  <si>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</si>
  <si>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</si>
  <si>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</si>
  <si>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</si>
  <si>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</si>
  <si>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</si>
  <si>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</si>
  <si>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</si>
  <si>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</si>
  <si>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</si>
  <si>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</si>
  <si>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</si>
  <si>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</si>
  <si>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</si>
  <si>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</si>
  <si>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</si>
  <si>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</si>
  <si>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</si>
  <si>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</si>
  <si>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</si>
  <si>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</si>
  <si>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</si>
  <si>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</si>
  <si>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</si>
  <si>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</si>
  <si>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</si>
  <si>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</si>
  <si>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</si>
  <si>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</si>
  <si>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</si>
  <si>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</si>
  <si>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</si>
  <si>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</si>
  <si>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</si>
  <si>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</si>
  <si>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</si>
  <si>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</si>
  <si>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</si>
  <si>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</si>
  <si>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</si>
  <si>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</si>
  <si>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</si>
  <si>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</si>
  <si>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</si>
  <si>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</si>
  <si>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</si>
  <si>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</si>
  <si>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</si>
  <si>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</si>
  <si>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</si>
  <si>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</si>
  <si>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</si>
  <si>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</si>
  <si>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</si>
  <si>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</si>
  <si>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</si>
  <si>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</si>
  <si>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</si>
  <si>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</si>
  <si>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</si>
  <si>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</si>
  <si>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</si>
  <si>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</si>
  <si>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</si>
  <si>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</si>
  <si>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</si>
  <si>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</si>
  <si>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</si>
  <si>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</si>
  <si>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</si>
  <si>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</si>
  <si>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</si>
  <si>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</si>
  <si>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</si>
  <si>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</si>
  <si>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</si>
  <si>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</si>
  <si>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</si>
  <si>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</si>
  <si>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</si>
  <si>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</si>
  <si>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</si>
  <si>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</si>
  <si>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</si>
  <si>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</si>
  <si>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</si>
  <si>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</si>
  <si>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</si>
  <si>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</si>
  <si>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</si>
  <si>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</si>
  <si>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</si>
  <si>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</si>
  <si>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</si>
  <si>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</si>
  <si>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</si>
  <si>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</si>
  <si>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</si>
  <si>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</si>
  <si>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</si>
  <si>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</si>
  <si>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</si>
  <si>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</si>
  <si>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</si>
  <si>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</si>
  <si>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</si>
  <si>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</si>
  <si>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</si>
  <si>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</si>
  <si>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</si>
  <si>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</si>
  <si>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</si>
  <si>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</si>
  <si>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</si>
  <si>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</si>
  <si>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</si>
  <si>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</si>
  <si>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</si>
  <si>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</si>
  <si>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</si>
  <si>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</si>
  <si>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</si>
  <si>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</si>
  <si>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</si>
  <si>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</si>
  <si>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</si>
  <si>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</si>
  <si>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</si>
  <si>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</si>
  <si>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</si>
  <si>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</si>
  <si>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</si>
  <si>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</si>
  <si>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</si>
  <si>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</si>
  <si>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</si>
  <si>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</si>
  <si>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</si>
  <si>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</si>
  <si>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</si>
  <si>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</si>
  <si>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</si>
  <si>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</si>
  <si>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</si>
  <si>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</si>
  <si>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</si>
  <si>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</si>
  <si>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</si>
  <si>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</si>
  <si>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</si>
  <si>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</si>
  <si>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</si>
  <si>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</si>
  <si>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</si>
  <si>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</si>
  <si>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</si>
  <si>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</si>
  <si>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</si>
  <si>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</si>
  <si>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</si>
  <si>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</si>
  <si>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</si>
  <si>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</si>
  <si>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</si>
  <si>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</si>
  <si>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</si>
  <si>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</si>
  <si>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</si>
  <si>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</si>
  <si>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</si>
  <si>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</si>
  <si>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</si>
  <si>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</si>
  <si>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</si>
  <si>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</si>
  <si>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</si>
  <si>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</si>
  <si>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</si>
  <si>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</si>
  <si>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</si>
  <si>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</si>
  <si>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</si>
  <si>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</si>
  <si>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</si>
  <si>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</si>
  <si>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</si>
  <si>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</si>
  <si>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</si>
  <si>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</si>
  <si>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</si>
  <si>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</si>
  <si>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</si>
  <si>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</si>
  <si>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</si>
  <si>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</si>
  <si>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</si>
  <si>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</si>
  <si>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</si>
  <si>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</si>
  <si>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</si>
  <si>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</si>
  <si>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</si>
  <si>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</si>
  <si>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</si>
  <si>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</si>
  <si>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</si>
  <si>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</si>
  <si>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</si>
  <si>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</si>
  <si>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</si>
  <si>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</si>
  <si>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</si>
  <si>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</si>
  <si>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</si>
  <si>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</si>
  <si>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</si>
  <si>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</si>
  <si>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</si>
  <si>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</si>
  <si>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</si>
  <si>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</si>
  <si>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</si>
  <si>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</si>
  <si>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</si>
  <si>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</si>
  <si>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</si>
  <si>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</si>
  <si>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</si>
  <si>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</si>
  <si>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</si>
  <si>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</si>
  <si>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</si>
  <si>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</si>
  <si>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</si>
  <si>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</si>
  <si>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</si>
  <si>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</si>
  <si>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</si>
  <si>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</si>
  <si>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</si>
  <si>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</si>
  <si>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</si>
  <si>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</si>
  <si>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</si>
  <si>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</si>
  <si>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</si>
  <si>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</si>
  <si>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</si>
  <si>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</si>
  <si>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</si>
  <si>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</si>
  <si>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</si>
  <si>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</si>
  <si>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</si>
  <si>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</si>
  <si>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</si>
  <si>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</si>
  <si>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</si>
  <si>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</si>
  <si>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</si>
  <si>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</si>
  <si>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</si>
  <si>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</si>
  <si>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</si>
  <si>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</si>
  <si>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</si>
  <si>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</si>
  <si>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</si>
  <si>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</si>
  <si>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</si>
  <si>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</si>
  <si>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</si>
  <si>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</si>
  <si>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</si>
  <si>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</si>
  <si>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</si>
  <si>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</si>
  <si>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</si>
  <si>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</si>
  <si>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</si>
  <si>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</si>
  <si>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</si>
  <si>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</si>
  <si>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</si>
  <si>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</si>
  <si>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</si>
  <si>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</si>
  <si>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</si>
  <si>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</si>
  <si>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</si>
  <si>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</si>
  <si>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</si>
  <si>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</si>
  <si>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</si>
  <si>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</si>
  <si>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</si>
  <si>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</si>
  <si>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</si>
  <si>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</si>
  <si>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</si>
  <si>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</si>
  <si>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</si>
  <si>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</si>
  <si>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</si>
  <si>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</si>
  <si>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</si>
  <si>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</si>
  <si>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</si>
  <si>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</si>
  <si>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</si>
  <si>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</si>
  <si>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</si>
  <si>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</si>
  <si>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</si>
  <si>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</si>
  <si>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</si>
  <si>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</si>
  <si>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</si>
  <si>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</si>
  <si>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</si>
  <si>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</si>
  <si>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</si>
  <si>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</si>
  <si>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</si>
  <si>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</si>
  <si>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</si>
  <si>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</si>
  <si>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</si>
  <si>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</si>
  <si>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</si>
  <si>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</si>
  <si>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</si>
  <si>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</si>
  <si>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</si>
  <si>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</si>
  <si>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</si>
  <si>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</si>
  <si>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</si>
  <si>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</si>
  <si>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</si>
  <si>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</si>
  <si>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</si>
  <si>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</si>
  <si>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</si>
  <si>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</si>
  <si>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</si>
  <si>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</si>
  <si>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</si>
  <si>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</si>
  <si>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</si>
  <si>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</si>
  <si>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</si>
  <si>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</si>
  <si>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</si>
  <si>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</si>
  <si>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</si>
  <si>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</si>
  <si>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</si>
  <si>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</si>
  <si>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</si>
  <si>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</si>
  <si>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</si>
  <si>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</si>
  <si>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</si>
  <si>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</si>
  <si>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</si>
  <si>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</si>
  <si>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</si>
  <si>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</si>
  <si>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</si>
  <si>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</si>
  <si>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</si>
  <si>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</si>
  <si>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</si>
  <si>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</si>
  <si>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</si>
  <si>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</si>
  <si>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</si>
  <si>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</si>
  <si>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</si>
  <si>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</si>
  <si>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</si>
  <si>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</si>
  <si>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</si>
  <si>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</si>
  <si>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</si>
  <si>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</si>
  <si>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</si>
  <si>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</si>
  <si>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</si>
  <si>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</si>
  <si>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</si>
  <si>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</si>
  <si>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</si>
  <si>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</si>
  <si>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</si>
  <si>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</si>
  <si>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</si>
  <si>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</si>
  <si>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</si>
  <si>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</si>
  <si>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</si>
  <si>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</si>
  <si>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</si>
  <si>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</si>
  <si>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</si>
  <si>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</si>
  <si>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</si>
  <si>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</si>
  <si>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</si>
  <si>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</si>
  <si>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</si>
  <si>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</si>
  <si>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</si>
  <si>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</si>
  <si>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</si>
  <si>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</si>
  <si>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</si>
  <si>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</si>
  <si>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</si>
  <si>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</si>
  <si>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</si>
  <si>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</si>
  <si>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</si>
  <si>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</si>
  <si>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</si>
  <si>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</si>
  <si>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</si>
  <si>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</si>
  <si>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</si>
  <si>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</si>
  <si>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</si>
  <si>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</si>
  <si>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</si>
  <si>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</si>
  <si>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</si>
  <si>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</si>
  <si>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</si>
  <si>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</si>
  <si>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</si>
  <si>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</si>
  <si>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</si>
  <si>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</si>
  <si>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</si>
  <si>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</si>
  <si>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</si>
  <si>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</si>
  <si>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</si>
  <si>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</si>
  <si>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</si>
  <si>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</si>
  <si>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</si>
  <si>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</si>
  <si>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</si>
  <si>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</si>
  <si>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</si>
  <si>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</si>
  <si>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</si>
  <si>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</si>
  <si>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</si>
  <si>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</si>
  <si>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</si>
  <si>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</si>
  <si>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</si>
  <si>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</si>
  <si>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</si>
  <si>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</si>
  <si>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</si>
  <si>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</si>
  <si>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</si>
  <si>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</si>
  <si>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</si>
  <si>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</si>
  <si>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</si>
  <si>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</si>
  <si>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</si>
  <si>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</si>
  <si>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</si>
  <si>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</si>
  <si>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</si>
  <si>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</si>
  <si>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</si>
  <si>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</si>
  <si>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</si>
  <si>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</si>
  <si>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</si>
  <si>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</si>
  <si>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</si>
  <si>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</si>
  <si>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</si>
  <si>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</si>
  <si>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</si>
  <si>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</si>
  <si>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</si>
  <si>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</si>
  <si>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</si>
  <si>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</si>
  <si>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</si>
  <si>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</si>
  <si>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</si>
  <si>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</si>
  <si>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</si>
  <si>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</si>
  <si>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</si>
  <si>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</si>
  <si>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</si>
  <si>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</si>
  <si>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</si>
  <si>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</si>
  <si>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</si>
  <si>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</si>
  <si>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</si>
  <si>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</si>
  <si>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</si>
  <si>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</si>
  <si>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</si>
  <si>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</si>
  <si>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</si>
  <si>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</si>
  <si>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</si>
  <si>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</si>
  <si>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</si>
  <si>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</si>
  <si>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</si>
  <si>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</si>
  <si>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</si>
  <si>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</si>
  <si>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</si>
  <si>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</si>
  <si>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</si>
  <si>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</si>
  <si>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</si>
  <si>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</si>
  <si>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</si>
  <si>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</si>
  <si>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</si>
  <si>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</si>
  <si>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</si>
  <si>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</si>
  <si>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</si>
  <si>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</si>
  <si>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</si>
  <si>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</si>
  <si>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</si>
  <si>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</si>
  <si>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</si>
  <si>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</si>
  <si>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</si>
  <si>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</si>
  <si>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</si>
  <si>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</si>
  <si>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</si>
  <si>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</si>
  <si>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</si>
  <si>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</si>
  <si>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</si>
  <si>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</si>
  <si>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</si>
  <si>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</si>
  <si>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</si>
  <si>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</si>
  <si>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</si>
  <si>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</si>
  <si>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</si>
  <si>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</si>
  <si>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</si>
  <si>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</si>
  <si>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</si>
  <si>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</si>
  <si>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</si>
  <si>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</si>
  <si>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</si>
  <si>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</si>
  <si>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</si>
  <si>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</si>
  <si>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</si>
  <si>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</si>
  <si>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</si>
  <si>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</si>
  <si>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</si>
  <si>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</si>
  <si>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</si>
  <si>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</si>
  <si>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</si>
  <si>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</si>
  <si>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</si>
  <si>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</si>
  <si>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</si>
  <si>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</si>
  <si>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</si>
  <si>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</si>
  <si>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</si>
  <si>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</si>
  <si>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</si>
  <si>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</si>
  <si>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</si>
  <si>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</si>
  <si>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</si>
  <si>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</si>
  <si>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</si>
  <si>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</si>
  <si>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</si>
  <si>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</si>
  <si>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</si>
  <si>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</si>
  <si>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</si>
  <si>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</si>
  <si>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</si>
  <si>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</si>
  <si>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</si>
  <si>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</si>
  <si>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</si>
  <si>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</si>
  <si>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</si>
  <si>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</si>
  <si>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</si>
  <si>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</si>
  <si>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</si>
  <si>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</si>
  <si>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</si>
  <si>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</si>
  <si>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</si>
  <si>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</si>
  <si>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</si>
  <si>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</si>
  <si>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</si>
  <si>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</si>
  <si>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</si>
  <si>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</si>
  <si>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</si>
  <si>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</si>
  <si>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</si>
  <si>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</si>
  <si>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</si>
  <si>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</si>
  <si>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</si>
  <si>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</si>
  <si>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</si>
  <si>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</si>
  <si>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</si>
  <si>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</si>
  <si>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</si>
  <si>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</si>
  <si>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</si>
  <si>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</si>
  <si>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</si>
  <si>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</si>
  <si>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</si>
  <si>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</si>
  <si>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</si>
  <si>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</si>
  <si>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</si>
  <si>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</si>
  <si>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</si>
  <si>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</si>
  <si>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</si>
  <si>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</si>
  <si>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</si>
  <si>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</si>
  <si>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</si>
  <si>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</si>
  <si>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</si>
  <si>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</si>
  <si>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</si>
  <si>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</si>
  <si>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</si>
  <si>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</si>
  <si>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</si>
  <si>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</si>
  <si>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</si>
  <si>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</si>
  <si>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</si>
  <si>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</si>
  <si>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</si>
  <si>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</si>
  <si>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</si>
  <si>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</si>
  <si>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</si>
  <si>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</si>
  <si>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</si>
  <si>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</si>
  <si>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</si>
  <si>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</si>
  <si>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</si>
  <si>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</si>
  <si>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</si>
  <si>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</si>
  <si>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</si>
  <si>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</si>
  <si>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</si>
  <si>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</si>
  <si>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</si>
  <si>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</si>
  <si>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</si>
  <si>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</si>
  <si>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</si>
  <si>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</si>
  <si>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</si>
  <si>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</si>
  <si>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</si>
  <si>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</si>
  <si>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</si>
  <si>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</si>
  <si>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</si>
  <si>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</si>
  <si>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</si>
  <si>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</si>
  <si>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</si>
  <si>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</si>
  <si>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</si>
  <si>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</si>
  <si>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</si>
  <si>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</si>
  <si>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</si>
  <si>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</si>
  <si>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</si>
  <si>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</si>
  <si>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</si>
  <si>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</si>
  <si>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</si>
  <si>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</si>
  <si>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</si>
  <si>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</si>
  <si>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</si>
  <si>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</si>
  <si>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</si>
  <si>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</si>
  <si>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</si>
  <si>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</si>
  <si>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</si>
  <si>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</si>
  <si>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</si>
  <si>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</si>
  <si>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</si>
  <si>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</si>
  <si>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</si>
  <si>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</si>
  <si>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</si>
  <si>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</si>
  <si>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</si>
  <si>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</si>
  <si>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</si>
  <si>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</si>
  <si>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</si>
  <si>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</si>
  <si>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</si>
  <si>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</si>
  <si>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</si>
  <si>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</si>
  <si>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</si>
  <si>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</si>
  <si>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</si>
  <si>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</si>
  <si>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</si>
  <si>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</si>
  <si>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</si>
  <si>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</si>
  <si>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</si>
  <si>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</si>
  <si>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</si>
  <si>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</si>
  <si>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</si>
  <si>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</si>
  <si>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</si>
  <si>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</si>
  <si>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</si>
  <si>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</si>
  <si>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</si>
  <si>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</si>
  <si>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</si>
  <si>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</si>
  <si>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</si>
  <si>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</si>
  <si>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</si>
  <si>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</si>
  <si>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</si>
  <si>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</si>
  <si>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</si>
  <si>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</si>
  <si>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</si>
  <si>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</si>
  <si>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</si>
  <si>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</si>
  <si>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</si>
  <si>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</si>
  <si>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</si>
  <si>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</si>
  <si>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</si>
  <si>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</si>
  <si>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</si>
  <si>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</si>
  <si>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</si>
  <si>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</si>
  <si>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</si>
  <si>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</si>
  <si>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</si>
  <si>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</si>
  <si>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</si>
  <si>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</si>
  <si>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</si>
  <si>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</si>
  <si>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</si>
  <si>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</si>
  <si>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</si>
  <si>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</si>
  <si>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</si>
  <si>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</si>
  <si>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</si>
  <si>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</si>
  <si>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</si>
  <si>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</si>
  <si>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</si>
  <si>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</si>
  <si>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</si>
  <si>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</si>
  <si>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</si>
  <si>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</si>
  <si>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</si>
  <si>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</si>
  <si>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</si>
  <si>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</si>
  <si>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</si>
  <si>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</si>
  <si>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</si>
  <si>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</si>
  <si>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</si>
  <si>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</si>
  <si>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</si>
  <si>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</si>
  <si>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</si>
  <si>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</si>
  <si>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</si>
  <si>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</si>
  <si>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</si>
  <si>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</si>
  <si>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</si>
  <si>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</si>
  <si>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</si>
  <si>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</si>
  <si>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</si>
  <si>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</si>
  <si>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</si>
  <si>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</si>
  <si>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</si>
  <si>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</si>
  <si>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</si>
  <si>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</si>
  <si>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</si>
  <si>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</si>
  <si>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</si>
  <si>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</si>
  <si>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</si>
  <si>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</si>
  <si>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</si>
  <si>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</si>
  <si>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</si>
  <si>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</si>
  <si>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</si>
  <si>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</si>
  <si>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</si>
  <si>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</si>
  <si>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</si>
  <si>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</si>
  <si>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</si>
  <si>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</si>
  <si>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</si>
  <si>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</si>
  <si>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</si>
  <si>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</si>
  <si>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</si>
  <si>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</si>
  <si>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</si>
  <si>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</si>
  <si>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</si>
  <si>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</si>
  <si>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</si>
  <si>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</si>
  <si>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</si>
  <si>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</si>
  <si>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</si>
  <si>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</si>
  <si>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</si>
  <si>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</si>
  <si>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</si>
  <si>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</si>
  <si>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</si>
  <si>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</si>
  <si>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</si>
  <si>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</si>
  <si>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</si>
  <si>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</si>
  <si>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</si>
  <si>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</si>
  <si>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</si>
  <si>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</si>
  <si>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</si>
  <si>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</si>
  <si>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</si>
  <si>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</si>
  <si>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</si>
  <si>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</si>
  <si>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</si>
  <si>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</si>
  <si>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</si>
  <si>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</si>
  <si>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</si>
  <si>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</si>
  <si>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</si>
  <si>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</si>
  <si>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</si>
  <si>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</si>
  <si>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</si>
  <si>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</si>
  <si>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</si>
  <si>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</si>
  <si>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</si>
  <si>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</si>
  <si>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</si>
  <si>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</si>
  <si>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</si>
  <si>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</si>
  <si>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</si>
  <si>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</si>
  <si>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</si>
  <si>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</si>
  <si>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</si>
  <si>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</si>
  <si>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</si>
  <si>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</si>
  <si>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</si>
  <si>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</si>
  <si>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</si>
  <si>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</si>
  <si>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</si>
  <si>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</si>
  <si>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</si>
  <si>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</si>
  <si>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</si>
  <si>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</si>
  <si>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</si>
  <si>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</si>
  <si>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</si>
  <si>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</si>
  <si>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</si>
  <si>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</si>
  <si>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</si>
  <si>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</si>
  <si>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</si>
  <si>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</si>
  <si>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</si>
  <si>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</si>
  <si>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</si>
  <si>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</si>
  <si>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</si>
  <si>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</si>
  <si>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</si>
  <si>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</si>
  <si>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</si>
  <si>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</si>
  <si>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</si>
  <si>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</si>
  <si>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</si>
  <si>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</si>
  <si>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</si>
  <si>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</si>
  <si>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</si>
  <si>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</si>
  <si>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</si>
  <si>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</si>
  <si>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</si>
  <si>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</si>
  <si>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</si>
  <si>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</si>
  <si>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</si>
  <si>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</si>
  <si>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</si>
  <si>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</si>
  <si>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</si>
  <si>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</si>
  <si>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</si>
  <si>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</si>
  <si>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</si>
  <si>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</si>
  <si>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</si>
  <si>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</si>
  <si>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</si>
  <si>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</si>
  <si>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</si>
  <si>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</si>
  <si>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</si>
  <si>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</si>
  <si>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</si>
  <si>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</si>
  <si>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</si>
  <si>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</si>
  <si>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</si>
  <si>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</si>
  <si>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</si>
  <si>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</si>
  <si>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</si>
  <si>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</si>
  <si>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</si>
  <si>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</si>
  <si>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</si>
  <si>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</si>
  <si>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</si>
  <si>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</si>
  <si>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</si>
  <si>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</si>
  <si>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</si>
  <si>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</si>
  <si>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</si>
  <si>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</si>
  <si>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</si>
  <si>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</si>
  <si>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</si>
  <si>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</si>
  <si>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</si>
  <si>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</si>
  <si>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</si>
  <si>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</si>
  <si>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</si>
  <si>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</si>
  <si>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</si>
  <si>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</si>
  <si>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</si>
  <si>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</si>
  <si>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</si>
  <si>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</si>
  <si>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</si>
  <si>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</si>
  <si>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</si>
  <si>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</si>
  <si>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</si>
  <si>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</si>
  <si>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</si>
  <si>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</si>
  <si>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</si>
  <si>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</si>
  <si>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</si>
  <si>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</si>
  <si>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</si>
  <si>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</si>
  <si>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</si>
  <si>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</si>
  <si>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</si>
  <si>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</si>
  <si>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</si>
  <si>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</si>
  <si>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</si>
  <si>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</si>
  <si>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</si>
  <si>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</si>
  <si>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</si>
  <si>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</si>
  <si>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</si>
  <si>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</si>
  <si>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</si>
  <si>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</si>
  <si>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</si>
  <si>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</si>
  <si>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</si>
  <si>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</si>
  <si>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</si>
  <si>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</si>
  <si>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</si>
  <si>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</si>
  <si>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</si>
  <si>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</si>
  <si>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</si>
  <si>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</si>
  <si>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</si>
  <si>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</si>
  <si>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</si>
  <si>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</si>
  <si>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</si>
  <si>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</si>
  <si>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</si>
  <si>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</si>
  <si>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</si>
  <si>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</si>
  <si>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</si>
  <si>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</si>
  <si>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</si>
  <si>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</si>
  <si>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</si>
  <si>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</si>
  <si>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</si>
  <si>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</si>
  <si>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</si>
  <si>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</si>
  <si>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</si>
  <si>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</si>
  <si>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</si>
  <si>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</si>
  <si>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</si>
  <si>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</si>
  <si>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</si>
  <si>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</si>
  <si>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</si>
  <si>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</si>
  <si>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</si>
  <si>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</si>
  <si>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</si>
  <si>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</si>
  <si>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</si>
  <si>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</si>
  <si>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</si>
  <si>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</si>
  <si>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</si>
  <si>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</si>
  <si>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</si>
  <si>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</si>
  <si>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</si>
  <si>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</si>
  <si>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</si>
  <si>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</si>
  <si>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</si>
  <si>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</si>
  <si>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</si>
  <si>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</si>
  <si>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</si>
  <si>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</si>
  <si>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</si>
  <si>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</si>
  <si>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</si>
  <si>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</si>
  <si>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</si>
  <si>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</si>
  <si>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</si>
  <si>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</si>
  <si>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</si>
  <si>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</si>
  <si>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</si>
  <si>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</si>
  <si>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</si>
  <si>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</si>
  <si>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</si>
  <si>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</si>
  <si>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</si>
  <si>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</si>
  <si>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</si>
  <si>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</si>
  <si>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</si>
  <si>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</si>
  <si>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</si>
  <si>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</si>
  <si>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</si>
  <si>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</si>
  <si>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</si>
  <si>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</si>
  <si>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</si>
  <si>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</si>
  <si>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</si>
  <si>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</si>
  <si>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</si>
  <si>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</si>
  <si>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</si>
  <si>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</si>
  <si>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</si>
  <si>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</si>
  <si>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</si>
  <si>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</si>
  <si>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</si>
  <si>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</si>
  <si>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</si>
  <si>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</si>
  <si>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</si>
  <si>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</si>
  <si>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</si>
  <si>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</si>
  <si>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</si>
  <si>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</si>
  <si>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</si>
  <si>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</si>
  <si>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</si>
  <si>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</si>
  <si>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</si>
  <si>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</si>
  <si>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</si>
  <si>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</si>
  <si>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</si>
  <si>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</si>
  <si>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</si>
  <si>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</si>
  <si>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</si>
  <si>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</si>
  <si>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</si>
  <si>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</si>
  <si>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</si>
  <si>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</si>
  <si>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</si>
  <si>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</si>
  <si>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</si>
  <si>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</si>
  <si>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</si>
  <si>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</si>
  <si>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</si>
  <si>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</si>
  <si>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</si>
  <si>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</si>
  <si>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</si>
  <si>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</si>
  <si>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</si>
  <si>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</si>
  <si>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</si>
  <si>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</si>
  <si>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</si>
  <si>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</si>
  <si>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</si>
  <si>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</si>
  <si>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</si>
  <si>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</si>
  <si>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</si>
  <si>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</si>
  <si>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</si>
  <si>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</si>
  <si>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</si>
  <si>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</si>
  <si>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</si>
  <si>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</si>
  <si>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</si>
  <si>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</si>
  <si>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</si>
  <si>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</si>
  <si>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</si>
  <si>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</si>
  <si>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</si>
  <si>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</si>
  <si>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</si>
  <si>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</si>
  <si>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</si>
  <si>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</si>
  <si>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</si>
  <si>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</si>
  <si>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</si>
  <si>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</si>
  <si>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</si>
  <si>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</si>
  <si>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</si>
  <si>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</si>
  <si>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</si>
  <si>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</si>
  <si>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</si>
  <si>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</si>
  <si>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</si>
  <si>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</si>
  <si>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</si>
  <si>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</si>
  <si>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</si>
  <si>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</si>
  <si>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</si>
  <si>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</si>
  <si>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</si>
  <si>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</si>
  <si>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</si>
  <si>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</si>
  <si>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</si>
  <si>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</si>
  <si>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</si>
  <si>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</si>
  <si>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</si>
  <si>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</si>
  <si>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</si>
  <si>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</si>
  <si>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</si>
  <si>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</si>
  <si>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</si>
  <si>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</si>
  <si>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</si>
  <si>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</si>
  <si>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</si>
  <si>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</si>
  <si>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</si>
  <si>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</si>
  <si>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</si>
  <si>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</si>
  <si>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</si>
  <si>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</si>
  <si>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</si>
  <si>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</si>
  <si>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</si>
  <si>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</si>
  <si>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</si>
  <si>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</si>
  <si>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</si>
  <si>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</si>
  <si>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</si>
  <si>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</si>
  <si>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</si>
  <si>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</si>
  <si>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</si>
  <si>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</si>
  <si>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</si>
  <si>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</si>
  <si>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</si>
  <si>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</si>
  <si>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</si>
  <si>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</si>
  <si>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</si>
  <si>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</si>
  <si>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</si>
  <si>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</si>
  <si>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</si>
  <si>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</si>
  <si>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</si>
  <si>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</si>
  <si>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</si>
  <si>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</si>
  <si>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</si>
  <si>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</si>
  <si>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</si>
  <si>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</si>
  <si>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</si>
  <si>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</si>
  <si>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</si>
  <si>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</si>
  <si>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</si>
  <si>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</si>
  <si>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</si>
  <si>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</si>
  <si>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</si>
  <si>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</si>
  <si>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</si>
  <si>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</si>
  <si>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</si>
  <si>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</si>
  <si>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</si>
  <si>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</si>
  <si>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</si>
  <si>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</si>
  <si>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</si>
  <si>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</si>
  <si>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</si>
  <si>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</si>
  <si>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</si>
  <si>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</si>
  <si>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</si>
  <si>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</si>
  <si>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</si>
  <si>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</si>
  <si>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</si>
  <si>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</si>
  <si>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</si>
  <si>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</si>
  <si>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</si>
  <si>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</si>
  <si>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</si>
  <si>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</si>
  <si>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</si>
  <si>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</si>
  <si>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</si>
  <si>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</si>
  <si>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</si>
  <si>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</si>
  <si>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</si>
  <si>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</si>
  <si>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</si>
  <si>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</si>
  <si>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</si>
  <si>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</si>
  <si>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</si>
  <si>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</si>
  <si>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</si>
  <si>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</si>
  <si>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</si>
  <si>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</si>
  <si>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</si>
  <si>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</si>
  <si>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</si>
  <si>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</si>
  <si>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</si>
  <si>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</si>
  <si>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</si>
  <si>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</si>
  <si>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</si>
  <si>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</si>
  <si>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</si>
  <si>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</si>
  <si>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</si>
  <si>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</si>
  <si>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</si>
  <si>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</si>
  <si>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</si>
  <si>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</si>
  <si>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</si>
  <si>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</si>
  <si>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</si>
  <si>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</si>
  <si>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</si>
  <si>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</si>
  <si>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</si>
  <si>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</si>
  <si>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</si>
  <si>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</si>
  <si>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</si>
  <si>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</si>
  <si>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</si>
  <si>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</si>
  <si>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</si>
  <si>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</si>
  <si>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</si>
  <si>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</si>
  <si>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</si>
  <si>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</si>
  <si>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</si>
  <si>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</si>
  <si>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</si>
  <si>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</si>
  <si>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</si>
  <si>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</si>
  <si>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</si>
  <si>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</si>
  <si>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</si>
  <si>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</si>
  <si>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</si>
  <si>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</si>
  <si>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</si>
  <si>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</si>
  <si>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</si>
  <si>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</si>
  <si>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</si>
  <si>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</si>
  <si>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</si>
  <si>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</si>
  <si>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</si>
  <si>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</si>
  <si>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</si>
  <si>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</si>
  <si>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</si>
  <si>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</si>
  <si>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</si>
  <si>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</si>
  <si>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</si>
  <si>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</si>
  <si>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</si>
  <si>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</si>
  <si>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</si>
  <si>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</si>
  <si>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</si>
  <si>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</si>
  <si>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</si>
  <si>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</si>
  <si>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</si>
  <si>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</si>
  <si>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</si>
  <si>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</si>
  <si>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</si>
  <si>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</si>
  <si>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</si>
  <si>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</si>
  <si>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</si>
  <si>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</si>
  <si>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</si>
  <si>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</si>
  <si>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</si>
  <si>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</si>
  <si>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</si>
  <si>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</si>
  <si>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</si>
  <si>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</si>
  <si>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</si>
  <si>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</si>
  <si>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</si>
  <si>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</si>
  <si>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</si>
  <si>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</si>
  <si>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</si>
  <si>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</si>
  <si>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</si>
  <si>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</si>
  <si>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</si>
  <si>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</si>
  <si>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</si>
  <si>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</si>
  <si>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</si>
  <si>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</si>
  <si>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</si>
  <si>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</si>
  <si>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</si>
  <si>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</si>
  <si>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</si>
  <si>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</si>
  <si>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</si>
  <si>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</si>
  <si>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</si>
  <si>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</si>
  <si>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</si>
  <si>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</si>
  <si>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</si>
  <si>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</si>
  <si>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</si>
  <si>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</si>
  <si>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</si>
  <si>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</si>
  <si>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</si>
  <si>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</si>
  <si>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</si>
  <si>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</si>
  <si>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</si>
  <si>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</si>
  <si>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</si>
  <si>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</si>
  <si>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</si>
  <si>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</si>
  <si>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</si>
  <si>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</si>
  <si>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</si>
  <si>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</si>
  <si>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</si>
  <si>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</si>
  <si>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</si>
  <si>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</si>
  <si>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</si>
  <si>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</si>
  <si>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</si>
  <si>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</si>
  <si>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</si>
  <si>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</si>
  <si>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</si>
  <si>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</si>
  <si>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</si>
  <si>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</si>
  <si>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</si>
  <si>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</si>
  <si>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</si>
  <si>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</si>
  <si>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</si>
  <si>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</si>
  <si>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</si>
  <si>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</si>
  <si>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</si>
  <si>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</si>
  <si>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</si>
  <si>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</si>
  <si>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</si>
  <si>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</si>
  <si>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</si>
  <si>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</si>
  <si>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</si>
  <si>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</si>
  <si>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</si>
  <si>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</si>
  <si>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</si>
  <si>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</si>
  <si>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</si>
  <si>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</si>
  <si>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</si>
  <si>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</si>
  <si>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</si>
  <si>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</si>
  <si>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</si>
  <si>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</si>
  <si>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</si>
  <si>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</si>
  <si>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</si>
  <si>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</si>
  <si>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</si>
  <si>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</si>
  <si>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</si>
  <si>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</si>
  <si>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</si>
  <si>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</si>
  <si>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</si>
  <si>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</si>
  <si>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</si>
  <si>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</si>
  <si>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</si>
  <si>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</si>
  <si>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</si>
  <si>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</si>
  <si>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</si>
  <si>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</si>
  <si>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</si>
  <si>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</si>
  <si>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</si>
  <si>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</si>
  <si>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</si>
  <si>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</si>
  <si>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</si>
  <si>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</si>
  <si>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</si>
  <si>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</si>
  <si>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</si>
  <si>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</si>
  <si>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</si>
  <si>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</si>
  <si>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</si>
  <si>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</si>
  <si>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</si>
  <si>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</si>
  <si>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</si>
  <si>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</si>
  <si>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</si>
  <si>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</si>
  <si>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</si>
  <si>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</si>
  <si>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</si>
  <si>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</si>
  <si>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</si>
  <si>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</si>
  <si>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</si>
  <si>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</si>
  <si>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</si>
  <si>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</si>
  <si>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</si>
  <si>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</si>
  <si>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</si>
  <si>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</si>
  <si>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</si>
  <si>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</si>
  <si>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</si>
  <si>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</si>
  <si>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</si>
  <si>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</si>
  <si>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</si>
  <si>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</si>
  <si>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</si>
  <si>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</si>
  <si>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</si>
  <si>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</si>
  <si>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</si>
  <si>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</si>
  <si>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</si>
  <si>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</si>
  <si>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</si>
  <si>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</si>
  <si>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</si>
  <si>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</si>
  <si>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</si>
  <si>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</si>
  <si>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</si>
  <si>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</si>
  <si>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</si>
  <si>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</si>
  <si>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</si>
  <si>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</si>
  <si>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</si>
  <si>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</si>
  <si>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</si>
  <si>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</si>
  <si>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</si>
  <si>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</si>
  <si>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</si>
  <si>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</si>
  <si>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</si>
  <si>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</si>
  <si>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</si>
  <si>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</si>
  <si>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</si>
  <si>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</si>
  <si>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</si>
  <si>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</si>
  <si>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</si>
  <si>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</si>
  <si>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</si>
  <si>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</si>
  <si>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</si>
  <si>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</si>
  <si>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</si>
  <si>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</si>
  <si>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</si>
  <si>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</si>
  <si>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</si>
  <si>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</si>
  <si>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</si>
  <si>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</si>
  <si>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</si>
  <si>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</si>
  <si>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</si>
  <si>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</si>
  <si>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</si>
  <si>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</si>
  <si>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</si>
  <si>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</si>
  <si>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</si>
  <si>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</si>
  <si>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</si>
  <si>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</si>
  <si>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</si>
  <si>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</si>
  <si>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</si>
  <si>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</si>
  <si>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</si>
  <si>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</si>
  <si>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</si>
  <si>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</si>
  <si>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</si>
  <si>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</si>
  <si>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</si>
  <si>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</si>
  <si>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</si>
  <si>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</si>
  <si>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</si>
  <si>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</si>
  <si>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</si>
  <si>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</si>
  <si>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</si>
  <si>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</si>
  <si>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</si>
  <si>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</si>
  <si>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</si>
  <si>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</si>
  <si>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</si>
  <si>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</si>
  <si>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</si>
  <si>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</si>
  <si>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</si>
  <si>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</si>
  <si>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</si>
  <si>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</si>
  <si>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</si>
  <si>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</si>
  <si>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</si>
  <si>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</si>
  <si>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</si>
  <si>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</si>
  <si>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</si>
  <si>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</si>
  <si>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</si>
  <si>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</si>
  <si>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</si>
  <si>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</si>
  <si>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</si>
  <si>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</si>
  <si>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</si>
  <si>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</si>
  <si>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</si>
  <si>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</si>
  <si>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</si>
  <si>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</si>
  <si>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</si>
  <si>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</si>
  <si>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</si>
  <si>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</si>
  <si>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</si>
  <si>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</si>
  <si>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</si>
  <si>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</si>
  <si>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</si>
  <si>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</si>
  <si>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</si>
  <si>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</si>
  <si>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</si>
  <si>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</si>
  <si>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</si>
  <si>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</si>
  <si>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</si>
  <si>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</si>
  <si>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</si>
  <si>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</si>
  <si>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</si>
  <si>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</si>
  <si>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</si>
  <si>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</si>
  <si>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</si>
  <si>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</si>
  <si>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</si>
  <si>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</si>
  <si>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</si>
  <si>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</si>
  <si>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</si>
  <si>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</si>
  <si>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</si>
  <si>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</si>
  <si>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</si>
  <si>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</si>
  <si>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</si>
  <si>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</si>
  <si>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</si>
  <si>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</si>
  <si>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</si>
  <si>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</si>
  <si>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</si>
  <si>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</si>
  <si>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</si>
  <si>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</si>
  <si>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</si>
  <si>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</si>
  <si>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</si>
  <si>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</si>
  <si>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</si>
  <si>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</si>
  <si>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</si>
  <si>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</si>
  <si>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</si>
  <si>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</si>
  <si>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</si>
  <si>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</si>
  <si>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</si>
  <si>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</si>
  <si>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</si>
  <si>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</si>
  <si>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</si>
  <si>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</si>
  <si>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</si>
  <si>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</si>
  <si>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</si>
  <si>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</si>
  <si>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</si>
  <si>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</si>
  <si>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</si>
  <si>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</si>
  <si>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</si>
  <si>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</si>
  <si>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</si>
  <si>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</si>
  <si>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</si>
  <si>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</si>
  <si>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</si>
  <si>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</si>
  <si>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</si>
  <si>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</si>
  <si>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</si>
  <si>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</si>
  <si>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</si>
  <si>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</si>
  <si>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</si>
  <si>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</si>
  <si>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</si>
  <si>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</si>
  <si>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</si>
  <si>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</si>
  <si>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</si>
  <si>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</si>
  <si>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</si>
  <si>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</si>
  <si>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</si>
  <si>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</si>
  <si>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</si>
  <si>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</si>
  <si>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</si>
  <si>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</si>
  <si>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</si>
  <si>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</si>
  <si>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</si>
  <si>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</si>
  <si>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</si>
  <si>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</si>
  <si>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</si>
  <si>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</si>
  <si>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</si>
  <si>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</si>
  <si>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</si>
  <si>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</si>
  <si>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</si>
  <si>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</si>
  <si>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</si>
  <si>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</si>
  <si>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</si>
  <si>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</si>
  <si>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</si>
  <si>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</si>
  <si>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</si>
  <si>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</si>
  <si>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</si>
  <si>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</si>
  <si>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</si>
  <si>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</si>
  <si>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</si>
  <si>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</si>
  <si>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</si>
  <si>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</si>
  <si>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</si>
  <si>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</si>
  <si>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</si>
  <si>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</si>
  <si>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</si>
  <si>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</si>
  <si>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</si>
  <si>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</si>
  <si>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</si>
  <si>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</si>
  <si>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</si>
  <si>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</si>
  <si>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</si>
  <si>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</si>
  <si>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</si>
  <si>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</si>
  <si>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</si>
  <si>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</si>
  <si>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</si>
  <si>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</si>
  <si>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</si>
  <si>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</si>
  <si>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</si>
  <si>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</si>
  <si>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</si>
  <si>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</si>
  <si>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</si>
  <si>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</si>
  <si>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</si>
  <si>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</si>
  <si>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</si>
  <si>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</si>
  <si>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</si>
  <si>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</si>
  <si>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</si>
  <si>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</si>
  <si>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</si>
  <si>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</si>
  <si>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</si>
  <si>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</si>
  <si>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</si>
  <si>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</si>
  <si>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</si>
  <si>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</si>
  <si>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</si>
  <si>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</si>
  <si>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</si>
  <si>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</si>
  <si>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</si>
  <si>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</si>
  <si>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</si>
  <si>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</si>
  <si>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</si>
  <si>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</si>
  <si>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</si>
  <si>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</si>
  <si>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</si>
  <si>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</si>
  <si>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</si>
  <si>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</si>
  <si>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</si>
  <si>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</si>
  <si>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</si>
  <si>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</si>
  <si>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</si>
  <si>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</si>
  <si>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</si>
  <si>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</si>
  <si>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</si>
  <si>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</si>
  <si>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</si>
  <si>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</si>
  <si>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</si>
  <si>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</si>
  <si>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</si>
  <si>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</si>
  <si>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</si>
  <si>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</si>
  <si>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</si>
  <si>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</si>
  <si>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</si>
  <si>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</si>
  <si>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</si>
  <si>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</si>
  <si>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</si>
  <si>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</si>
  <si>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</si>
  <si>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</si>
  <si>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</si>
  <si>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</si>
  <si>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</si>
  <si>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</si>
  <si>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</si>
  <si>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</si>
  <si>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</si>
  <si>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</si>
  <si>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</si>
  <si>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</si>
  <si>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</si>
  <si>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</si>
  <si>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</si>
  <si>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</si>
  <si>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</si>
  <si>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</si>
  <si>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</si>
  <si>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</si>
  <si>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</si>
  <si>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</si>
  <si>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</si>
  <si>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</si>
  <si>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</si>
  <si>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</si>
  <si>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</si>
  <si>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</si>
  <si>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</si>
  <si>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</si>
  <si>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</si>
  <si>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</si>
  <si>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</si>
  <si>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</si>
  <si>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</si>
  <si>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</si>
  <si>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</si>
  <si>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</si>
  <si>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</si>
  <si>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</si>
  <si>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</si>
  <si>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</si>
  <si>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</si>
  <si>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</si>
  <si>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</si>
  <si>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</si>
  <si>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</si>
  <si>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</si>
  <si>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</si>
  <si>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</si>
  <si>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</si>
  <si>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</si>
  <si>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</si>
  <si>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</si>
  <si>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</si>
  <si>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</si>
  <si>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</si>
  <si>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</si>
  <si>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</si>
  <si>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</si>
  <si>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</si>
  <si>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</si>
  <si>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</si>
  <si>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</si>
  <si>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</si>
  <si>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</si>
  <si>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</si>
  <si>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</si>
  <si>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</si>
  <si>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</si>
  <si>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</si>
  <si>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</si>
  <si>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</si>
  <si>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</si>
  <si>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</si>
  <si>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</si>
  <si>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</si>
  <si>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</si>
  <si>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</si>
  <si>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</si>
  <si>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</si>
  <si>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</si>
  <si>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</si>
  <si>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</si>
  <si>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</si>
  <si>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</si>
  <si>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</si>
  <si>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</si>
  <si>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</si>
  <si>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</si>
  <si>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</si>
  <si>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</si>
  <si>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</si>
  <si>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</si>
  <si>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</si>
  <si>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</si>
  <si>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</si>
  <si>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</si>
  <si>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</si>
  <si>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</si>
  <si>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</si>
  <si>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</si>
  <si>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</si>
  <si>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</si>
  <si>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</si>
  <si>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</si>
  <si>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</si>
  <si>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</si>
  <si>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</si>
  <si>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</si>
  <si>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</si>
  <si>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</si>
  <si>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</si>
  <si>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</si>
  <si>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</si>
  <si>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</si>
  <si>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</si>
  <si>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</si>
  <si>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</si>
  <si>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</si>
  <si>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</si>
  <si>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</si>
  <si>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</si>
  <si>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</si>
  <si>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</si>
  <si>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</si>
  <si>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</si>
  <si>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</si>
  <si>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</si>
  <si>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</si>
  <si>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</si>
  <si>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</si>
  <si>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</si>
  <si>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</si>
  <si>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</si>
  <si>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</si>
  <si>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</si>
  <si>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</si>
  <si>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</si>
  <si>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</si>
  <si>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</si>
  <si>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</si>
  <si>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</si>
  <si>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</si>
  <si>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</si>
  <si>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</si>
  <si>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</si>
  <si>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</si>
  <si>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</si>
  <si>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</si>
  <si>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</si>
  <si>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</si>
  <si>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</si>
  <si>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</si>
  <si>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</si>
  <si>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</si>
  <si>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</si>
  <si>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</si>
  <si>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</si>
  <si>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</si>
  <si>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</si>
  <si>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</si>
  <si>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</si>
  <si>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</si>
  <si>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</si>
  <si>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</si>
  <si>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</si>
  <si>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</si>
  <si>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</si>
  <si>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</si>
  <si>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</si>
  <si>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</si>
  <si>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</si>
  <si>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</si>
  <si>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</si>
  <si>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</si>
  <si>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</si>
  <si>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</si>
  <si>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</si>
  <si>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</si>
  <si>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</si>
  <si>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</si>
  <si>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</si>
  <si>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</si>
  <si>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</si>
  <si>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</si>
  <si>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</si>
  <si>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</si>
  <si>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</si>
  <si>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</si>
  <si>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</si>
  <si>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</si>
  <si>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</si>
  <si>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</si>
  <si>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</si>
  <si>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</si>
  <si>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</si>
  <si>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</si>
  <si>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</si>
  <si>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</si>
  <si>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</si>
  <si>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</si>
  <si>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</si>
  <si>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</si>
  <si>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</si>
  <si>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</si>
  <si>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</si>
  <si>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</si>
  <si>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</si>
  <si>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</si>
  <si>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</si>
  <si>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</si>
  <si>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</si>
  <si>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</si>
  <si>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</si>
  <si>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</si>
  <si>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</si>
  <si>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</si>
  <si>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</si>
  <si>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</si>
  <si>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</si>
  <si>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</si>
  <si>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</si>
  <si>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</si>
  <si>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</si>
  <si>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</si>
  <si>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</si>
  <si>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</si>
  <si>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</si>
  <si>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</si>
  <si>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</si>
  <si>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</si>
  <si>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</si>
  <si>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</si>
  <si>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</si>
  <si>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</si>
  <si>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</si>
  <si>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</si>
  <si>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</si>
  <si>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</si>
  <si>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</si>
  <si>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</si>
  <si>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</si>
  <si>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</si>
  <si>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</si>
  <si>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</si>
  <si>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</si>
  <si>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</si>
  <si>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</si>
  <si>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</si>
  <si>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</si>
  <si>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</si>
  <si>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</si>
  <si>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</si>
  <si>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</si>
  <si>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</si>
  <si>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</si>
  <si>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</si>
  <si>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</si>
  <si>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</si>
  <si>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</si>
  <si>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</si>
  <si>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</si>
  <si>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</si>
  <si>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</si>
  <si>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</si>
  <si>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</si>
  <si>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</si>
  <si>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</si>
  <si>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</si>
  <si>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</si>
  <si>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</si>
  <si>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</si>
  <si>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</si>
  <si>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</si>
  <si>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</si>
  <si>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</si>
  <si>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</si>
  <si>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</si>
  <si>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</si>
  <si>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</si>
  <si>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</si>
  <si>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</si>
  <si>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</si>
  <si>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</si>
  <si>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</si>
  <si>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</si>
  <si>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</si>
  <si>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</si>
  <si>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</si>
  <si>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</si>
  <si>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</si>
  <si>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</si>
  <si>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</si>
  <si>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</si>
  <si>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</si>
  <si>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</si>
  <si>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</si>
  <si>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</si>
  <si>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</si>
  <si>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</si>
  <si>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</si>
  <si>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</si>
  <si>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</si>
  <si>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</si>
  <si>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</si>
  <si>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</si>
  <si>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</si>
  <si>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</si>
  <si>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</si>
  <si>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</si>
  <si>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</si>
  <si>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</si>
  <si>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</si>
  <si>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</si>
  <si>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</si>
  <si>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</si>
  <si>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</si>
  <si>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</si>
  <si>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</si>
  <si>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</si>
  <si>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</si>
  <si>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</si>
  <si>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</si>
  <si>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</si>
  <si>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</si>
  <si>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</si>
  <si>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</si>
  <si>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</si>
  <si>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</si>
  <si>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</si>
  <si>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</si>
  <si>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</si>
  <si>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</si>
  <si>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</si>
  <si>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</si>
  <si>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</si>
  <si>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</si>
  <si>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</si>
  <si>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</si>
  <si>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</si>
  <si>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</si>
  <si>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</si>
  <si>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</si>
  <si>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</si>
  <si>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</si>
  <si>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</si>
  <si>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</si>
  <si>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</si>
  <si>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</si>
  <si>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</si>
  <si>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</si>
  <si>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</si>
  <si>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</si>
  <si>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</si>
  <si>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</si>
  <si>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</si>
  <si>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</si>
  <si>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</si>
  <si>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</si>
  <si>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</si>
  <si>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</si>
  <si>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</si>
  <si>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</si>
  <si>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</si>
  <si>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</si>
  <si>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</si>
  <si>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</si>
  <si>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</si>
  <si>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</si>
  <si>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</si>
  <si>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</si>
  <si>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</si>
  <si>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</si>
  <si>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</si>
  <si>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</si>
  <si>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</si>
  <si>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</si>
  <si>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</si>
  <si>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</si>
  <si>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</si>
  <si>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</si>
  <si>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</si>
  <si>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</si>
  <si>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</si>
  <si>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</si>
  <si>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</si>
  <si>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</si>
  <si>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</si>
  <si>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</si>
  <si>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</si>
  <si>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</si>
  <si>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</si>
  <si>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</si>
  <si>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</si>
  <si>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</si>
  <si>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</si>
  <si>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</si>
  <si>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</si>
  <si>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</si>
  <si>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</si>
  <si>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</si>
  <si>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</si>
  <si>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</si>
  <si>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</si>
  <si>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</si>
  <si>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</si>
  <si>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</si>
  <si>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</si>
  <si>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</si>
  <si>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</si>
  <si>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</si>
  <si>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</si>
  <si>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</si>
  <si>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</si>
  <si>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</si>
  <si>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</si>
  <si>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</si>
  <si>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</si>
  <si>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</si>
  <si>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</si>
  <si>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</si>
  <si>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</si>
  <si>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</si>
  <si>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</si>
  <si>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</si>
  <si>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</si>
  <si>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</si>
  <si>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</si>
  <si>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</si>
  <si>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</si>
  <si>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</si>
  <si>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</si>
  <si>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</si>
  <si>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</si>
  <si>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</si>
  <si>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</si>
  <si>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</si>
  <si>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</si>
  <si>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</si>
  <si>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</si>
  <si>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</si>
  <si>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</si>
  <si>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</si>
  <si>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</si>
  <si>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</si>
  <si>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</si>
  <si>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</si>
  <si>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</si>
  <si>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</si>
  <si>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</si>
  <si>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</si>
  <si>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</si>
  <si>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</si>
  <si>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</si>
  <si>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</si>
  <si>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</si>
  <si>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</si>
  <si>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</si>
  <si>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</si>
  <si>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</si>
  <si>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</si>
  <si>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</si>
  <si>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</si>
  <si>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</si>
  <si>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</si>
  <si>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</si>
  <si>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</si>
  <si>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</si>
  <si>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</si>
  <si>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</si>
  <si>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</si>
  <si>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</si>
  <si>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</si>
  <si>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</si>
  <si>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</si>
  <si>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</si>
  <si>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</si>
  <si>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</si>
  <si>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</si>
  <si>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</si>
  <si>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</si>
  <si>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</si>
  <si>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</si>
  <si>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</si>
  <si>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</si>
  <si>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</si>
  <si>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</si>
  <si>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</si>
  <si>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</si>
  <si>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</si>
  <si>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</si>
  <si>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</si>
  <si>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</si>
  <si>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</si>
  <si>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</si>
  <si>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</si>
  <si>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</si>
  <si>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</si>
  <si>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</si>
  <si>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</si>
  <si>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</si>
  <si>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</si>
  <si>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</si>
  <si>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</si>
  <si>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</si>
  <si>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</si>
  <si>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</si>
  <si>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</si>
  <si>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</si>
  <si>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</si>
  <si>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</si>
  <si>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</si>
  <si>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</si>
  <si>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</si>
  <si>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</si>
  <si>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</si>
  <si>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</si>
  <si>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</si>
  <si>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</si>
  <si>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</si>
  <si>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</si>
  <si>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</si>
  <si>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</si>
  <si>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</si>
  <si>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</si>
  <si>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</si>
  <si>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</si>
  <si>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</si>
  <si>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</si>
  <si>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</si>
  <si>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</si>
  <si>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</si>
  <si>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</si>
  <si>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</si>
  <si>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</si>
  <si>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</si>
  <si>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</si>
  <si>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</si>
  <si>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</si>
  <si>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</si>
  <si>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</si>
  <si>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</si>
  <si>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</si>
  <si>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</si>
  <si>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</si>
  <si>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</si>
  <si>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</si>
  <si>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</si>
  <si>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</si>
  <si>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</si>
  <si>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</si>
  <si>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</si>
  <si>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</si>
  <si>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</si>
  <si>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</si>
  <si>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</si>
  <si>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</si>
  <si>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</si>
  <si>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</si>
  <si>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</si>
  <si>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</si>
  <si>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</si>
  <si>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</si>
  <si>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</si>
  <si>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</si>
  <si>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</si>
  <si>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</si>
  <si>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</si>
  <si>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</si>
  <si>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</si>
  <si>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</si>
  <si>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</si>
  <si>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</si>
  <si>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</si>
  <si>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</si>
  <si>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</si>
  <si>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</si>
  <si>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</si>
  <si>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</si>
  <si>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</si>
  <si>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</si>
  <si>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</si>
  <si>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</si>
  <si>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</si>
  <si>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</si>
  <si>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</si>
  <si>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</si>
  <si>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</si>
  <si>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</si>
  <si>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</si>
  <si>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</si>
  <si>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</si>
  <si>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</si>
  <si>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</si>
  <si>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</si>
  <si>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</si>
  <si>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</si>
  <si>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</si>
  <si>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</si>
  <si>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</si>
  <si>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</si>
  <si>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</si>
  <si>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</si>
  <si>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</si>
  <si>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</si>
  <si>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</si>
  <si>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</si>
  <si>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</si>
  <si>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</si>
  <si>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</si>
  <si>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</si>
  <si>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</si>
  <si>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</si>
  <si>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</si>
  <si>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</si>
  <si>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</si>
  <si>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</si>
  <si>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</si>
  <si>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</si>
  <si>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</si>
  <si>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</si>
  <si>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</si>
  <si>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</si>
  <si>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</si>
  <si>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</si>
  <si>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</si>
  <si>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</si>
  <si>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</si>
  <si>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</si>
  <si>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</si>
  <si>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</si>
  <si>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</si>
  <si>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</si>
  <si>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</si>
  <si>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</si>
  <si>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</si>
  <si>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</si>
  <si>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</si>
  <si>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</si>
  <si>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</si>
  <si>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</si>
  <si>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</si>
  <si>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</si>
  <si>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</si>
  <si>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</si>
  <si>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</si>
  <si>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</si>
  <si>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</si>
  <si>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</si>
  <si>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</si>
  <si>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</si>
  <si>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</si>
  <si>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</si>
  <si>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</si>
  <si>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</si>
  <si>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</si>
  <si>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</si>
  <si>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</si>
  <si>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</si>
  <si>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</si>
  <si>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</si>
  <si>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</si>
  <si>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</si>
  <si>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</si>
  <si>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</si>
  <si>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</si>
  <si>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</si>
  <si>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</si>
  <si>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</si>
  <si>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</si>
  <si>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</si>
  <si>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</si>
  <si>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</si>
  <si>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</si>
  <si>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</si>
  <si>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</si>
  <si>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</si>
  <si>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</si>
  <si>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</si>
  <si>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</si>
  <si>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</si>
  <si>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</si>
  <si>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</si>
  <si>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</si>
  <si>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</si>
  <si>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</si>
  <si>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</si>
  <si>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</si>
  <si>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</si>
  <si>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</si>
  <si>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</si>
  <si>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</si>
  <si>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</si>
  <si>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</si>
  <si>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</si>
  <si>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</si>
  <si>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</si>
  <si>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</si>
  <si>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</si>
  <si>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</si>
  <si>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</si>
  <si>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</si>
  <si>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</si>
  <si>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</si>
  <si>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</si>
  <si>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</si>
  <si>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</si>
  <si>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</si>
  <si>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</si>
  <si>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</si>
  <si>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</si>
  <si>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</si>
  <si>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</si>
  <si>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</si>
  <si>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</si>
  <si>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</si>
  <si>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</si>
  <si>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</si>
  <si>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</si>
  <si>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</si>
  <si>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</si>
  <si>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</si>
  <si>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</si>
  <si>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</si>
  <si>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</si>
  <si>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</si>
  <si>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</si>
  <si>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</si>
  <si>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</si>
  <si>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</si>
  <si>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</si>
  <si>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</si>
  <si>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</si>
  <si>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</si>
  <si>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</si>
  <si>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</si>
  <si>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</si>
  <si>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</si>
  <si>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</si>
  <si>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</si>
  <si>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</si>
  <si>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</si>
  <si>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</si>
  <si>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</si>
  <si>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</si>
  <si>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</si>
  <si>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</si>
  <si>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</si>
  <si>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</si>
  <si>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</si>
  <si>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</si>
  <si>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</si>
  <si>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</si>
  <si>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</si>
  <si>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</si>
  <si>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</si>
  <si>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</si>
  <si>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</si>
  <si>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</si>
  <si>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</si>
  <si>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</si>
  <si>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</si>
  <si>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</si>
  <si>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</si>
  <si>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</si>
  <si>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</si>
  <si>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</si>
  <si>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</si>
  <si>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</si>
  <si>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</si>
  <si>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</si>
  <si>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</si>
  <si>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</si>
  <si>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</si>
  <si>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</si>
  <si>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</si>
  <si>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</si>
  <si>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</si>
  <si>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</si>
  <si>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</si>
  <si>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</si>
  <si>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</si>
  <si>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</si>
  <si>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</si>
  <si>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</si>
  <si>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</si>
  <si>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</si>
  <si>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</si>
  <si>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</si>
  <si>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</si>
  <si>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</si>
  <si>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</si>
  <si>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</si>
  <si>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</si>
  <si>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</si>
  <si>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</si>
  <si>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</si>
  <si>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</si>
  <si>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</si>
  <si>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</si>
  <si>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</si>
  <si>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</si>
  <si>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</si>
  <si>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</si>
  <si>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</si>
  <si>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</si>
  <si>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</si>
  <si>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</si>
  <si>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</si>
  <si>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</si>
  <si>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</si>
  <si>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</si>
  <si>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</si>
  <si>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</si>
  <si>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</si>
  <si>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</si>
  <si>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</si>
  <si>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</si>
  <si>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</si>
  <si>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</si>
  <si>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</si>
  <si>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</si>
  <si>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</si>
  <si>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</si>
  <si>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</si>
  <si>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</si>
  <si>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</si>
  <si>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</si>
  <si>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</si>
  <si>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</si>
  <si>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</si>
  <si>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</si>
  <si>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</si>
  <si>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</si>
  <si>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</si>
  <si>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</si>
  <si>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</si>
  <si>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</si>
  <si>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</si>
  <si>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</si>
  <si>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</si>
  <si>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</si>
  <si>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</si>
  <si>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</si>
  <si>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</si>
  <si>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</si>
  <si>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</si>
  <si>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</si>
  <si>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</si>
  <si>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</si>
  <si>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</si>
  <si>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</si>
  <si>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</si>
  <si>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</si>
  <si>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</si>
  <si>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</si>
  <si>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</si>
  <si>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</si>
  <si>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</si>
  <si>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</si>
  <si>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</si>
  <si>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</si>
  <si>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</si>
  <si>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</si>
  <si>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</si>
  <si>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</si>
  <si>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</si>
  <si>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</si>
  <si>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</si>
  <si>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</si>
  <si>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</si>
  <si>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</si>
  <si>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</si>
  <si>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</si>
  <si>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</si>
  <si>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</si>
  <si>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</si>
  <si>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</si>
  <si>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</si>
  <si>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</si>
  <si>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</si>
  <si>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</si>
  <si>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</si>
  <si>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</si>
  <si>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</si>
  <si>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</si>
  <si>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</si>
  <si>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</si>
  <si>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</si>
  <si>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</si>
  <si>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</si>
  <si>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</si>
  <si>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</si>
  <si>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</si>
  <si>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</si>
  <si>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</si>
  <si>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</si>
  <si>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</si>
  <si>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</si>
  <si>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</si>
  <si>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</si>
  <si>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</si>
  <si>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</si>
  <si>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</si>
  <si>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</si>
  <si>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</si>
  <si>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</si>
  <si>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</si>
  <si>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</si>
  <si>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</si>
  <si>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</si>
  <si>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</si>
  <si>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</si>
  <si>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</si>
  <si>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</si>
  <si>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</si>
  <si>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</si>
  <si>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</si>
  <si>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</si>
  <si>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</si>
  <si>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</si>
  <si>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</si>
  <si>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</si>
  <si>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</si>
  <si>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</si>
  <si>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</si>
  <si>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</si>
  <si>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</si>
  <si>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</si>
  <si>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</si>
  <si>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</si>
  <si>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</si>
  <si>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</si>
  <si>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</si>
  <si>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</si>
  <si>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</si>
  <si>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</si>
  <si>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</si>
  <si>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</si>
  <si>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</si>
  <si>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</si>
  <si>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</si>
  <si>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</si>
  <si>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</si>
  <si>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</si>
  <si>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</si>
  <si>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</si>
  <si>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</si>
  <si>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</si>
  <si>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</si>
  <si>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</si>
  <si>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</si>
  <si>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</si>
  <si>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</si>
  <si>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</si>
  <si>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</si>
  <si>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</si>
  <si>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</si>
  <si>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</si>
  <si>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</si>
  <si>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</si>
  <si>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</si>
  <si>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</si>
  <si>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</si>
  <si>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</si>
  <si>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</si>
  <si>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</si>
  <si>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</si>
  <si>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</si>
  <si>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</si>
  <si>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</si>
  <si>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</si>
  <si>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</si>
  <si>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</si>
  <si>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</si>
  <si>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</si>
  <si>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</si>
  <si>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</si>
  <si>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</si>
  <si>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</si>
  <si>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</si>
  <si>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</si>
  <si>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</si>
  <si>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</si>
  <si>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</si>
  <si>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</si>
  <si>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</si>
  <si>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</si>
  <si>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</si>
  <si>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</si>
  <si>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</si>
  <si>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</si>
  <si>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</si>
  <si>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</si>
  <si>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</si>
  <si>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</si>
  <si>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</si>
  <si>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</si>
  <si>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</si>
  <si>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</si>
  <si>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</si>
  <si>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</si>
  <si>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</si>
  <si>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</si>
  <si>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</si>
  <si>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</si>
  <si>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</si>
  <si>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</si>
  <si>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</si>
  <si>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</si>
  <si>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</si>
  <si>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</si>
  <si>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</si>
  <si>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</si>
  <si>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</si>
  <si>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</si>
  <si>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</si>
  <si>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</si>
  <si>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</si>
  <si>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</si>
  <si>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</si>
  <si>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</si>
  <si>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</si>
  <si>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</si>
  <si>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</si>
  <si>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</si>
  <si>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</si>
  <si>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</si>
  <si>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</si>
  <si>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</si>
  <si>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</si>
  <si>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</si>
  <si>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</si>
  <si>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</si>
  <si>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</si>
  <si>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</si>
  <si>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</si>
  <si>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</si>
  <si>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</si>
  <si>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</si>
  <si>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</si>
  <si>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</si>
  <si>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</si>
  <si>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</si>
  <si>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</si>
  <si>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</si>
  <si>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</si>
  <si>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</si>
  <si>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</si>
  <si>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</si>
  <si>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</si>
  <si>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</si>
  <si>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</si>
  <si>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</si>
  <si>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</si>
  <si>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</si>
  <si>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</si>
  <si>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</si>
  <si>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</si>
  <si>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</si>
  <si>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</si>
  <si>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</si>
  <si>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</si>
  <si>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</si>
  <si>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</si>
  <si>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</si>
  <si>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</si>
  <si>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</si>
  <si>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</si>
  <si>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</si>
  <si>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</si>
  <si>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</si>
  <si>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</si>
  <si>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</si>
  <si>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</si>
  <si>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</si>
  <si>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</si>
  <si>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</si>
  <si>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</si>
  <si>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</si>
  <si>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</si>
  <si>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</si>
  <si>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</si>
  <si>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</si>
  <si>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</si>
  <si>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</si>
  <si>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</si>
  <si>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</si>
  <si>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</si>
  <si>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</si>
  <si>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</si>
  <si>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</si>
  <si>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</si>
  <si>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</si>
  <si>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</si>
  <si>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</si>
  <si>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</si>
  <si>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</si>
  <si>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</si>
  <si>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</si>
  <si>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</si>
  <si>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</si>
  <si>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</si>
  <si>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</si>
  <si>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</si>
  <si>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</si>
  <si>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</si>
  <si>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</si>
  <si>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</si>
  <si>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</si>
  <si>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</si>
  <si>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</si>
  <si>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</si>
  <si>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</si>
  <si>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</si>
  <si>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</si>
  <si>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</si>
  <si>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</si>
  <si>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</si>
  <si>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</si>
  <si>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</si>
  <si>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</si>
  <si>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</si>
  <si>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</si>
  <si>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</si>
  <si>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</si>
  <si>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</si>
  <si>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</si>
  <si>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</si>
  <si>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</si>
  <si>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</si>
  <si>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</si>
  <si>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</si>
  <si>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</si>
  <si>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</si>
  <si>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</si>
  <si>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</si>
  <si>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</si>
  <si>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</si>
  <si>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</si>
  <si>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</si>
  <si>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</si>
  <si>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</si>
  <si>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</si>
  <si>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</si>
  <si>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</si>
  <si>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</si>
  <si>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</si>
  <si>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</si>
  <si>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</si>
  <si>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</si>
  <si>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</si>
  <si>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</si>
  <si>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</si>
  <si>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</si>
  <si>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</si>
  <si>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</si>
  <si>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</si>
  <si>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</si>
  <si>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</si>
  <si>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</si>
  <si>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</si>
  <si>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</si>
  <si>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</si>
  <si>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</si>
  <si>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</si>
  <si>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</si>
  <si>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</si>
  <si>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</si>
  <si>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</si>
  <si>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</si>
  <si>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</si>
  <si>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</si>
  <si>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</si>
  <si>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</si>
  <si>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</si>
  <si>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</si>
  <si>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</si>
  <si>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</si>
  <si>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</si>
  <si>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</si>
  <si>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</si>
  <si>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</si>
  <si>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</si>
  <si>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</si>
  <si>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</si>
  <si>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</si>
  <si>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</si>
  <si>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</si>
  <si>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</si>
  <si>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</si>
  <si>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</si>
  <si>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</si>
  <si>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</si>
  <si>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</si>
  <si>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</si>
  <si>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</si>
  <si>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</si>
  <si>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</si>
  <si>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</si>
  <si>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</si>
  <si>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</si>
  <si>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</si>
  <si>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</si>
  <si>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</si>
  <si>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</si>
  <si>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</si>
  <si>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</si>
  <si>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</si>
  <si>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</si>
  <si>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</si>
  <si>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</si>
  <si>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</si>
  <si>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</si>
  <si>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</si>
  <si>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</si>
  <si>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</si>
  <si>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</si>
  <si>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</si>
  <si>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</si>
  <si>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</si>
  <si>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</si>
  <si>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</si>
  <si>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</si>
  <si>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</si>
  <si>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</si>
  <si>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</si>
  <si>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</si>
  <si>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</si>
  <si>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</si>
  <si>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</si>
  <si>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</si>
  <si>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</si>
  <si>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</si>
  <si>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</si>
  <si>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</si>
  <si>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</si>
  <si>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</si>
  <si>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</si>
  <si>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</si>
  <si>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</si>
  <si>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</si>
  <si>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</si>
  <si>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</si>
  <si>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</si>
  <si>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</si>
  <si>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</si>
  <si>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</si>
  <si>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</si>
  <si>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</si>
  <si>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</si>
  <si>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</si>
  <si>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</si>
  <si>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</si>
  <si>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</si>
  <si>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</si>
  <si>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</si>
  <si>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</si>
  <si>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</si>
  <si>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</si>
  <si>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</si>
  <si>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</si>
  <si>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</si>
  <si>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</si>
  <si>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</si>
  <si>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</si>
  <si>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</si>
  <si>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</si>
  <si>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</si>
  <si>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</si>
  <si>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</si>
  <si>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</si>
  <si>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</si>
  <si>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</si>
  <si>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</si>
  <si>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</si>
  <si>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</si>
  <si>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</si>
  <si>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</si>
  <si>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</si>
  <si>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</si>
  <si>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</si>
  <si>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</si>
  <si>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</si>
  <si>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</si>
  <si>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</si>
  <si>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</si>
  <si>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</si>
  <si>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</si>
  <si>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</si>
  <si>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</si>
  <si>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</si>
  <si>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</si>
  <si>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</si>
  <si>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</si>
  <si>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</si>
  <si>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</si>
  <si>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</si>
  <si>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</si>
  <si>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</si>
  <si>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</si>
  <si>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</si>
  <si>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</si>
  <si>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</si>
  <si>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</si>
  <si>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</si>
  <si>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</si>
  <si>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</si>
  <si>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</si>
  <si>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</si>
  <si>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</si>
  <si>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</si>
  <si>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</si>
  <si>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</si>
  <si>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</si>
  <si>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</si>
  <si>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</si>
  <si>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</si>
  <si>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</si>
  <si>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</si>
  <si>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</si>
  <si>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</si>
  <si>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</si>
  <si>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</si>
  <si>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</si>
  <si>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</si>
  <si>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</si>
  <si>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</si>
  <si>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</si>
  <si>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</si>
  <si>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</si>
  <si>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</si>
  <si>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</si>
  <si>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</si>
  <si>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</si>
  <si>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</si>
  <si>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</si>
  <si>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</si>
  <si>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</si>
  <si>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</si>
  <si>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</si>
  <si>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</si>
  <si>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</si>
  <si>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</si>
  <si>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</si>
  <si>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</si>
  <si>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</si>
  <si>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</si>
  <si>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</si>
  <si>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</si>
  <si>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</si>
  <si>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</si>
  <si>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</si>
  <si>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</si>
  <si>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</si>
  <si>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</si>
  <si>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</si>
  <si>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</si>
  <si>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</si>
  <si>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</si>
  <si>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</si>
  <si>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</si>
  <si>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</si>
  <si>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</si>
  <si>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</si>
  <si>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</si>
  <si>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</si>
  <si>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</si>
  <si>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</si>
  <si>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</si>
  <si>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</si>
  <si>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</si>
  <si>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</si>
  <si>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</si>
  <si>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</si>
  <si>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</si>
  <si>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</si>
  <si>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</si>
  <si>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</si>
  <si>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</si>
  <si>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</si>
  <si>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</si>
  <si>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</si>
  <si>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</si>
  <si>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</si>
  <si>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</si>
  <si>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</si>
  <si>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</si>
  <si>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</si>
  <si>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</si>
  <si>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</si>
  <si>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</si>
  <si>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</si>
  <si>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</si>
  <si>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</si>
  <si>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</si>
  <si>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</si>
  <si>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</si>
  <si>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</si>
  <si>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</si>
  <si>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</si>
  <si>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</si>
  <si>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</si>
  <si>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</si>
  <si>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</si>
  <si>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</si>
  <si>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</si>
  <si>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</si>
  <si>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</si>
  <si>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</si>
  <si>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</si>
  <si>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</si>
  <si>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</si>
  <si>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</si>
  <si>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</si>
  <si>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</si>
  <si>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</si>
  <si>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</si>
  <si>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</si>
  <si>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</si>
  <si>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</si>
  <si>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</si>
  <si>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</si>
  <si>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</si>
  <si>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</si>
  <si>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</si>
  <si>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</si>
  <si>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</si>
  <si>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</si>
  <si>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</si>
  <si>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</si>
  <si>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</si>
  <si>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</si>
  <si>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</si>
  <si>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</si>
  <si>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</si>
  <si>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</si>
  <si>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</si>
  <si>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</si>
  <si>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</si>
  <si>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</si>
  <si>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</si>
  <si>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</si>
  <si>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</si>
  <si>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</si>
  <si>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</si>
  <si>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</si>
  <si>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</si>
  <si>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</si>
  <si>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</si>
  <si>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</si>
  <si>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</si>
  <si>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</si>
  <si>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</si>
  <si>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</si>
  <si>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</si>
  <si>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</si>
  <si>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</si>
  <si>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</si>
  <si>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</si>
  <si>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</si>
  <si>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</si>
  <si>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</si>
  <si>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</si>
  <si>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</si>
  <si>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</si>
  <si>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</si>
  <si>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</si>
  <si>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</si>
  <si>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</si>
  <si>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</si>
  <si>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</si>
  <si>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</si>
  <si>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</si>
  <si>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</si>
  <si>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</si>
  <si>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</si>
  <si>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</si>
  <si>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</si>
  <si>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</si>
  <si>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</si>
  <si>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</si>
  <si>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</si>
  <si>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</si>
  <si>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</si>
  <si>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</si>
  <si>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</si>
  <si>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</si>
  <si>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</si>
  <si>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</si>
  <si>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</si>
  <si>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</si>
  <si>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</si>
  <si>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</si>
  <si>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</si>
  <si>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</si>
  <si>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</si>
  <si>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</si>
  <si>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</si>
  <si>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</si>
  <si>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</si>
  <si>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</si>
  <si>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</si>
  <si>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</si>
  <si>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</si>
  <si>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</si>
  <si>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</si>
  <si>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</si>
  <si>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</si>
  <si>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</si>
  <si>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</si>
  <si>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</si>
  <si>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</si>
  <si>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</si>
  <si>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</si>
  <si>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</si>
  <si>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</si>
  <si>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</si>
  <si>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</si>
  <si>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</si>
  <si>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</si>
  <si>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</si>
  <si>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</si>
  <si>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</si>
  <si>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</si>
  <si>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</si>
  <si>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</si>
  <si>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</si>
  <si>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</si>
  <si>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</si>
  <si>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</si>
  <si>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</si>
  <si>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</si>
  <si>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</si>
  <si>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</si>
  <si>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</si>
  <si>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</si>
  <si>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</si>
  <si>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</si>
  <si>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</si>
  <si>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</si>
  <si>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</si>
  <si>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</si>
  <si>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</si>
  <si>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</si>
  <si>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</si>
  <si>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</si>
  <si>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</si>
  <si>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</si>
  <si>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</si>
  <si>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</si>
  <si>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</si>
  <si>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</si>
  <si>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</si>
  <si>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</si>
  <si>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</si>
  <si>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</si>
  <si>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</si>
  <si>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</si>
  <si>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</si>
  <si>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</si>
  <si>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</si>
  <si>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</si>
  <si>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</si>
  <si>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</si>
  <si>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</si>
  <si>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</si>
  <si>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</si>
  <si>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</si>
  <si>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</si>
  <si>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</si>
  <si>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</si>
  <si>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</si>
  <si>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</si>
  <si>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</si>
  <si>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</si>
  <si>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</si>
  <si>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</si>
  <si>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</si>
  <si>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</si>
  <si>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</si>
  <si>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</si>
  <si>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</si>
  <si>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</si>
  <si>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</si>
  <si>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</si>
  <si>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</si>
  <si>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</si>
  <si>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</si>
  <si>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</si>
  <si>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</si>
  <si>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</si>
  <si>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</si>
  <si>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</si>
  <si>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</si>
  <si>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</si>
  <si>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</si>
  <si>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</si>
  <si>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</si>
  <si>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</si>
  <si>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</si>
  <si>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</si>
  <si>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</si>
  <si>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</si>
  <si>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</si>
  <si>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</si>
  <si>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</si>
  <si>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</si>
  <si>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</si>
  <si>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</si>
  <si>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</si>
  <si>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</si>
  <si>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</si>
  <si>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</si>
  <si>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</si>
  <si>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</si>
  <si>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</si>
  <si>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</si>
  <si>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</si>
  <si>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</si>
  <si>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</si>
  <si>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</si>
  <si>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</si>
  <si>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</si>
  <si>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</si>
  <si>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</si>
  <si>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</si>
  <si>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</si>
  <si>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</si>
  <si>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</si>
  <si>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</si>
  <si>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</si>
  <si>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</si>
  <si>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</si>
  <si>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</si>
  <si>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</si>
  <si>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</si>
  <si>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</si>
  <si>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</si>
  <si>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</si>
  <si>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</si>
  <si>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</si>
  <si>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</si>
  <si>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</si>
  <si>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</si>
  <si>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</si>
  <si>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</si>
  <si>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</si>
  <si>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</si>
  <si>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</si>
  <si>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</si>
  <si>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</si>
  <si>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</si>
  <si>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</si>
  <si>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</si>
  <si>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</si>
  <si>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</si>
  <si>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</si>
  <si>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</si>
  <si>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</si>
  <si>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</si>
  <si>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</si>
  <si>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</si>
  <si>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</si>
  <si>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</si>
  <si>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</si>
  <si>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</si>
  <si>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</si>
  <si>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</si>
  <si>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</si>
  <si>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</si>
  <si>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</si>
  <si>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</si>
  <si>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</si>
  <si>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</si>
  <si>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</si>
  <si>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</si>
  <si>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</si>
  <si>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</si>
  <si>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</si>
  <si>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</si>
  <si>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</si>
  <si>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</si>
  <si>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</si>
  <si>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</si>
  <si>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</si>
  <si>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</si>
  <si>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</si>
  <si>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</si>
  <si>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</si>
  <si>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</si>
  <si>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</si>
  <si>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</si>
  <si>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</si>
  <si>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</si>
  <si>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</si>
  <si>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</si>
  <si>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</si>
  <si>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</si>
  <si>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</si>
  <si>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</si>
  <si>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</si>
  <si>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</si>
  <si>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</si>
  <si>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</si>
  <si>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</si>
  <si>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</si>
  <si>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</si>
  <si>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</si>
  <si>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</si>
  <si>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</si>
  <si>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</si>
  <si>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</si>
  <si>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</si>
  <si>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</si>
  <si>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</si>
  <si>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</si>
  <si>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</si>
  <si>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</si>
  <si>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</si>
  <si>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</si>
  <si>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</si>
  <si>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</si>
  <si>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</si>
  <si>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</si>
  <si>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</si>
  <si>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</si>
  <si>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</si>
  <si>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</si>
  <si>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</si>
  <si>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</si>
  <si>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</si>
  <si>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</si>
  <si>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</si>
  <si>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</si>
  <si>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</si>
  <si>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</si>
  <si>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</si>
  <si>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</si>
  <si>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</si>
  <si>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</si>
  <si>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</si>
  <si>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</si>
  <si>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</si>
  <si>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</si>
  <si>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</si>
  <si>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</si>
  <si>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</si>
  <si>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</si>
  <si>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</si>
  <si>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</si>
  <si>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</si>
  <si>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</si>
  <si>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</si>
  <si>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</si>
  <si>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</si>
  <si>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</si>
  <si>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</si>
  <si>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</si>
  <si>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</si>
  <si>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</si>
  <si>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</si>
  <si>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</si>
  <si>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</si>
  <si>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</si>
  <si>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</si>
  <si>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</si>
  <si>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</si>
  <si>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</si>
  <si>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</si>
  <si>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</si>
  <si>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</si>
  <si>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</si>
  <si>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</si>
  <si>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</si>
  <si>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</si>
  <si>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</si>
  <si>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</si>
  <si>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</si>
  <si>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</si>
  <si>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</si>
  <si>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</si>
  <si>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</si>
  <si>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</si>
  <si>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</si>
  <si>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</si>
  <si>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</si>
  <si>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</si>
  <si>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</si>
  <si>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</si>
  <si>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</si>
  <si>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</si>
  <si>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</si>
  <si>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</si>
  <si>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</si>
  <si>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</si>
  <si>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</si>
  <si>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</si>
  <si>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</si>
  <si>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</si>
  <si>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</si>
  <si>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</si>
  <si>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</si>
  <si>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</si>
  <si>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</si>
  <si>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</si>
  <si>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</si>
  <si>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</si>
  <si>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</si>
  <si>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</si>
  <si>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</si>
  <si>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</si>
  <si>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</si>
  <si>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</si>
  <si>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</si>
  <si>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</si>
  <si>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</si>
  <si>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</si>
  <si>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</si>
  <si>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</si>
  <si>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</si>
  <si>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</si>
  <si>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</si>
  <si>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</si>
  <si>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</si>
  <si>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</si>
  <si>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</si>
  <si>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</si>
  <si>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</si>
  <si>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</si>
  <si>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</si>
  <si>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</si>
  <si>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</si>
  <si>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</si>
  <si>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</si>
  <si>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</si>
  <si>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</si>
  <si>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</si>
  <si>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</si>
  <si>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</si>
  <si>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</si>
  <si>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</si>
  <si>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</si>
  <si>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</si>
  <si>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</si>
  <si>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</si>
  <si>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</si>
  <si>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</si>
  <si>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</si>
  <si>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</si>
  <si>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</si>
  <si>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</si>
  <si>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</si>
  <si>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</si>
  <si>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</si>
  <si>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</si>
  <si>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</si>
  <si>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</si>
  <si>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</si>
  <si>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</si>
  <si>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</si>
  <si>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</si>
  <si>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</si>
  <si>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</si>
  <si>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</si>
  <si>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</si>
  <si>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</si>
  <si>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</si>
  <si>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</si>
  <si>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</si>
  <si>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</si>
  <si>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</si>
  <si>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</si>
  <si>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</si>
  <si>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</si>
  <si>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</si>
  <si>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</si>
  <si>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</si>
  <si>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</si>
  <si>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</si>
  <si>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</si>
  <si>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</si>
  <si>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</si>
  <si>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</si>
  <si>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</si>
  <si>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</si>
  <si>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</si>
  <si>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</si>
  <si>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</si>
  <si>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</si>
  <si>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</si>
  <si>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</si>
  <si>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</si>
  <si>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</si>
  <si>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</si>
  <si>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</si>
  <si>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</si>
  <si>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</si>
  <si>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</si>
  <si>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</si>
  <si>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</si>
  <si>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</si>
  <si>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</si>
  <si>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</si>
  <si>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</si>
  <si>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</si>
  <si>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</si>
  <si>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</si>
  <si>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</si>
  <si>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</si>
  <si>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</si>
  <si>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</si>
  <si>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</si>
  <si>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</si>
  <si>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</si>
  <si>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</si>
  <si>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</si>
  <si>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</si>
  <si>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</si>
  <si>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</si>
  <si>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</si>
  <si>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</si>
  <si>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</si>
  <si>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</si>
  <si>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</si>
  <si>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</si>
  <si>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</si>
  <si>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</si>
  <si>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</si>
  <si>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</si>
  <si>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</si>
  <si>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</si>
  <si>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</si>
  <si>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</si>
  <si>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</si>
  <si>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</si>
  <si>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</si>
  <si>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</si>
  <si>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</si>
  <si>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</si>
  <si>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</si>
  <si>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</si>
  <si>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</si>
  <si>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</si>
  <si>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</si>
  <si>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</si>
  <si>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</si>
  <si>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</si>
  <si>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</si>
  <si>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</si>
  <si>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</si>
  <si>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</si>
  <si>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</si>
  <si>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</si>
  <si>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</si>
  <si>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</si>
  <si>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</si>
  <si>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</si>
  <si>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</si>
  <si>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</si>
  <si>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</si>
  <si>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</si>
  <si>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</si>
  <si>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</si>
  <si>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</si>
  <si>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</si>
  <si>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</si>
  <si>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</si>
  <si>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</si>
  <si>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</si>
  <si>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</si>
  <si>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</si>
  <si>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</si>
  <si>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</si>
  <si>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</si>
  <si>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</si>
  <si>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</si>
  <si>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</si>
  <si>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</si>
  <si>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</si>
  <si>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</si>
  <si>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</si>
  <si>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</si>
  <si>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</si>
  <si>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</si>
  <si>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</si>
  <si>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</si>
  <si>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</si>
  <si>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</si>
  <si>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</si>
  <si>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</si>
  <si>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</si>
  <si>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</si>
  <si>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</si>
  <si>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</si>
  <si>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</si>
  <si>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</si>
  <si>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</si>
  <si>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</si>
  <si>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</si>
  <si>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</si>
  <si>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</si>
  <si>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</si>
  <si>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</si>
  <si>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</si>
  <si>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</si>
  <si>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</si>
  <si>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</si>
  <si>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</si>
  <si>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</si>
  <si>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</si>
  <si>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</si>
  <si>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</si>
  <si>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</si>
  <si>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</si>
  <si>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</si>
  <si>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</si>
  <si>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</si>
  <si>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</si>
  <si>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</si>
  <si>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</si>
  <si>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</si>
  <si>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</si>
  <si>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</si>
  <si>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</si>
  <si>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</si>
  <si>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</si>
  <si>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</si>
  <si>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</si>
  <si>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</si>
  <si>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</si>
  <si>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</si>
  <si>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</si>
  <si>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</si>
  <si>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</si>
  <si>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</si>
  <si>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</si>
  <si>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</si>
  <si>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</si>
  <si>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</si>
  <si>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</si>
  <si>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</si>
  <si>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</si>
  <si>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</si>
  <si>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</si>
  <si>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</si>
  <si>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</si>
  <si>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</si>
  <si>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</si>
  <si>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</si>
  <si>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</si>
  <si>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</si>
  <si>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</si>
  <si>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</si>
  <si>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</si>
  <si>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</si>
  <si>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</si>
  <si>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</si>
  <si>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</si>
  <si>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</si>
  <si>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</si>
  <si>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</si>
  <si>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</si>
  <si>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</si>
  <si>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</si>
  <si>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</si>
  <si>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</si>
  <si>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</si>
  <si>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</si>
  <si>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</si>
  <si>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</si>
  <si>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</si>
  <si>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</si>
  <si>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</si>
  <si>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</si>
  <si>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</si>
  <si>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</si>
  <si>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</si>
  <si>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</si>
  <si>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</si>
  <si>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</si>
  <si>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</si>
  <si>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</si>
  <si>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</si>
  <si>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</si>
  <si>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</si>
  <si>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</si>
  <si>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</si>
  <si>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</si>
  <si>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</si>
  <si>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</si>
  <si>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</si>
  <si>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</si>
  <si>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</si>
  <si>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</si>
  <si>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</si>
  <si>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</si>
  <si>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</si>
  <si>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</si>
  <si>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</si>
  <si>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</si>
  <si>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</si>
  <si>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</si>
  <si>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</si>
  <si>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</si>
  <si>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</si>
  <si>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</si>
  <si>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</si>
  <si>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</si>
  <si>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</si>
  <si>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</si>
  <si>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</si>
  <si>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</si>
  <si>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</si>
  <si>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</si>
  <si>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</si>
  <si>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</si>
  <si>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</si>
  <si>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</si>
  <si>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</si>
  <si>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</si>
  <si>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</si>
  <si>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</si>
  <si>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</si>
  <si>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</si>
  <si>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</si>
  <si>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</si>
  <si>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</si>
  <si>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</si>
  <si>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</si>
  <si>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</si>
  <si>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</si>
  <si>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</si>
  <si>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</si>
  <si>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</si>
  <si>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</si>
  <si>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</si>
  <si>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</si>
  <si>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</si>
  <si>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</si>
  <si>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</si>
  <si>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</si>
  <si>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</si>
  <si>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</si>
  <si>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</si>
  <si>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</si>
  <si>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</si>
  <si>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</si>
  <si>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</si>
  <si>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</si>
  <si>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</si>
  <si>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</si>
  <si>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</si>
  <si>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</si>
  <si>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</si>
  <si>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</si>
  <si>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</si>
  <si>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</si>
  <si>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</si>
  <si>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</si>
  <si>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</si>
  <si>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</si>
  <si>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</si>
  <si>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</si>
  <si>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</si>
  <si>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</si>
  <si>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</si>
  <si>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</si>
  <si>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</si>
  <si>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</si>
  <si>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</si>
  <si>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</si>
  <si>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</si>
  <si>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</si>
  <si>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</si>
  <si>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</si>
  <si>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</si>
  <si>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</si>
  <si>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</si>
  <si>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</si>
  <si>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</si>
  <si>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</si>
  <si>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</si>
  <si>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</si>
  <si>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</si>
  <si>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</si>
  <si>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</si>
  <si>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</si>
  <si>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</si>
  <si>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</si>
  <si>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</si>
  <si>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</si>
  <si>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</si>
  <si>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</si>
  <si>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</si>
  <si>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</si>
  <si>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</si>
  <si>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</si>
  <si>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</si>
  <si>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</si>
  <si>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</si>
  <si>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</si>
  <si>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</si>
  <si>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</si>
  <si>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</si>
  <si>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</si>
  <si>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</si>
  <si>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</si>
  <si>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</si>
  <si>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</si>
  <si>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</si>
  <si>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</si>
  <si>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</si>
  <si>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</si>
  <si>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</si>
  <si>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</si>
  <si>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</si>
  <si>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</si>
  <si>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</si>
  <si>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</si>
  <si>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</si>
  <si>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</si>
  <si>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</si>
  <si>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</si>
  <si>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</si>
  <si>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</si>
  <si>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</si>
  <si>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</si>
  <si>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</si>
  <si>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</si>
  <si>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</si>
  <si>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</si>
  <si>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</si>
  <si>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</si>
  <si>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</si>
  <si>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</si>
  <si>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</si>
  <si>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</si>
  <si>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</si>
  <si>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</si>
  <si>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</si>
  <si>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</si>
  <si>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</si>
  <si>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</si>
  <si>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</si>
  <si>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</si>
  <si>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</si>
  <si>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</si>
  <si>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</si>
  <si>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</si>
  <si>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</si>
  <si>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</si>
  <si>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</si>
  <si>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</si>
  <si>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</si>
  <si>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</si>
  <si>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</si>
  <si>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</si>
  <si>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</si>
  <si>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</si>
  <si>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</si>
  <si>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</si>
  <si>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</si>
  <si>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</si>
  <si>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</si>
  <si>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</si>
  <si>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</si>
  <si>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</si>
  <si>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</si>
  <si>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</si>
  <si>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</si>
  <si>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</si>
  <si>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</si>
  <si>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</si>
  <si>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</si>
  <si>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</si>
  <si>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</si>
  <si>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</si>
  <si>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</si>
  <si>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</si>
  <si>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</si>
  <si>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</si>
  <si>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</si>
  <si>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</si>
  <si>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</si>
  <si>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</si>
  <si>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</si>
  <si>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</si>
  <si>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</si>
  <si>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</si>
  <si>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</si>
  <si>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</si>
  <si>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</si>
  <si>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</si>
  <si>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</si>
  <si>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</si>
  <si>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</si>
  <si>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</si>
  <si>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</si>
  <si>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</si>
  <si>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</si>
  <si>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</si>
  <si>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</si>
  <si>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</si>
  <si>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</si>
  <si>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</si>
  <si>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</si>
  <si>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</si>
  <si>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</si>
  <si>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</si>
  <si>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</si>
  <si>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</si>
  <si>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</si>
  <si>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</si>
  <si>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</si>
  <si>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</si>
  <si>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</si>
  <si>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</si>
  <si>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</si>
  <si>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</si>
  <si>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</si>
  <si>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</si>
  <si>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</si>
  <si>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</si>
  <si>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</si>
  <si>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</si>
  <si>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</si>
  <si>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</si>
  <si>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</si>
  <si>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</si>
  <si>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</si>
  <si>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</si>
  <si>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</si>
  <si>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</si>
  <si>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</si>
  <si>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</si>
  <si>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</si>
  <si>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</si>
  <si>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</si>
  <si>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</si>
  <si>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</si>
  <si>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</si>
  <si>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</si>
  <si>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</si>
  <si>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</si>
  <si>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</si>
  <si>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</si>
  <si>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</si>
  <si>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</si>
  <si>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</si>
  <si>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</si>
  <si>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</si>
  <si>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</si>
  <si>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</si>
  <si>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</si>
  <si>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</si>
  <si>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</si>
  <si>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</si>
  <si>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</si>
  <si>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</si>
  <si>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</si>
  <si>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</si>
  <si>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</si>
  <si>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</si>
  <si>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</si>
  <si>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</si>
  <si>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</si>
  <si>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</si>
  <si>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</si>
  <si>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</si>
  <si>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</si>
  <si>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</si>
  <si>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</si>
  <si>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</si>
  <si>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</si>
  <si>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</si>
  <si>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</si>
  <si>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</si>
  <si>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</si>
  <si>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</si>
  <si>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</si>
  <si>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</si>
  <si>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</si>
  <si>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</si>
  <si>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</si>
  <si>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</si>
  <si>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</si>
  <si>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</si>
  <si>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</si>
  <si>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</si>
  <si>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</si>
  <si>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</si>
  <si>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</si>
  <si>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</si>
  <si>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</si>
  <si>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</si>
  <si>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</si>
  <si>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</si>
  <si>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</si>
  <si>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</si>
  <si>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</si>
  <si>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</si>
  <si>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</si>
  <si>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</si>
  <si>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</si>
  <si>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</si>
  <si>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</si>
  <si>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</si>
  <si>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</si>
  <si>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</si>
  <si>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</si>
  <si>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</si>
  <si>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</si>
  <si>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</si>
  <si>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</si>
  <si>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</si>
  <si>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</si>
  <si>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</si>
  <si>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</si>
  <si>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</si>
  <si>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</si>
  <si>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</si>
  <si>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</si>
  <si>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</si>
  <si>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</si>
  <si>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</si>
  <si>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</si>
  <si>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</si>
  <si>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</si>
  <si>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</si>
  <si>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</si>
  <si>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</si>
  <si>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</si>
  <si>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</si>
  <si>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</si>
  <si>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</si>
  <si>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</si>
  <si>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</si>
  <si>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</si>
  <si>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</si>
  <si>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</si>
  <si>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</si>
  <si>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</si>
  <si>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</si>
  <si>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</si>
  <si>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</si>
  <si>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</si>
  <si>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</si>
  <si>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</si>
  <si>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</si>
  <si>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</si>
  <si>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</si>
  <si>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</si>
  <si>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</si>
  <si>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</si>
  <si>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</si>
  <si>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</si>
  <si>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</si>
  <si>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</si>
  <si>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</si>
  <si>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</si>
  <si>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</si>
  <si>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</si>
  <si>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</si>
  <si>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</si>
  <si>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</si>
  <si>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</si>
  <si>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</si>
  <si>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</si>
  <si>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</si>
  <si>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</si>
  <si>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</si>
  <si>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</si>
  <si>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</si>
  <si>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</si>
  <si>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</si>
  <si>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</si>
  <si>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</si>
  <si>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</si>
  <si>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</si>
  <si>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</si>
  <si>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</si>
  <si>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</si>
  <si>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</si>
  <si>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</si>
  <si>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</si>
  <si>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</si>
  <si>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</si>
  <si>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</si>
  <si>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</si>
  <si>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</si>
  <si>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</si>
  <si>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</si>
  <si>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</si>
  <si>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</si>
  <si>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</si>
  <si>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</si>
  <si>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</si>
  <si>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</si>
  <si>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</si>
  <si>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</si>
  <si>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</si>
  <si>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</si>
  <si>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</si>
  <si>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</si>
  <si>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</si>
  <si>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</si>
  <si>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</si>
  <si>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</si>
  <si>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</si>
  <si>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</si>
  <si>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</si>
  <si>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</si>
  <si>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</si>
  <si>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</si>
  <si>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</si>
  <si>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</si>
  <si>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</si>
  <si>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</si>
  <si>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</si>
  <si>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</si>
  <si>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</si>
  <si>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</si>
  <si>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</si>
  <si>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</si>
  <si>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</si>
  <si>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</si>
  <si>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</si>
  <si>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</si>
  <si>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</si>
  <si>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</si>
  <si>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</si>
  <si>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</si>
  <si>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</si>
  <si>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</si>
  <si>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</si>
  <si>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</si>
  <si>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</si>
  <si>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</si>
  <si>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</si>
  <si>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</si>
  <si>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</si>
  <si>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</si>
  <si>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</si>
  <si>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</si>
  <si>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</si>
  <si>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</si>
  <si>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</si>
  <si>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</si>
  <si>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</si>
  <si>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</si>
  <si>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</si>
  <si>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</si>
  <si>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</si>
  <si>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</si>
  <si>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</si>
  <si>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</si>
  <si>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</si>
  <si>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</si>
  <si>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</si>
  <si>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</si>
  <si>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</si>
  <si>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</si>
  <si>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</si>
  <si>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</si>
  <si>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</si>
  <si>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</si>
  <si>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</si>
  <si>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</si>
  <si>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</si>
  <si>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</si>
  <si>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</si>
  <si>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</si>
  <si>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</si>
  <si>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</si>
  <si>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</si>
  <si>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</si>
  <si>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</si>
  <si>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</si>
  <si>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</si>
  <si>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</si>
  <si>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</si>
  <si>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</si>
  <si>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</si>
  <si>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</si>
  <si>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</si>
  <si>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</si>
  <si>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</si>
  <si>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</si>
  <si>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</si>
  <si>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</si>
  <si>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</si>
  <si>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</si>
  <si>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</si>
  <si>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</si>
  <si>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</si>
  <si>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</si>
  <si>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</si>
  <si>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</si>
  <si>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</si>
  <si>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</si>
  <si>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</si>
  <si>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</si>
  <si>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</si>
  <si>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</si>
  <si>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</si>
  <si>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</si>
  <si>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</si>
  <si>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</si>
  <si>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</si>
  <si>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</si>
  <si>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</si>
  <si>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</si>
  <si>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</si>
  <si>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</si>
  <si>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</si>
  <si>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</si>
  <si>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</si>
  <si>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</si>
  <si>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</si>
  <si>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</si>
  <si>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</si>
  <si>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</si>
  <si>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</si>
  <si>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</si>
  <si>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</si>
  <si>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</si>
  <si>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</si>
  <si>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</si>
  <si>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</si>
  <si>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</si>
  <si>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</si>
  <si>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</si>
  <si>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</si>
  <si>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</si>
  <si>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</si>
  <si>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</si>
  <si>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</si>
  <si>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</si>
  <si>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</si>
  <si>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</si>
  <si>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</si>
  <si>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</si>
  <si>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</si>
  <si>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</si>
  <si>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</si>
  <si>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</si>
  <si>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</si>
  <si>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</si>
  <si>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</si>
  <si>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</si>
  <si>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</si>
  <si>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</si>
  <si>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</si>
  <si>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</si>
  <si>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</si>
  <si>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</si>
  <si>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</si>
  <si>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</si>
  <si>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</si>
  <si>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</si>
  <si>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</si>
  <si>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</si>
  <si>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</si>
  <si>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</si>
  <si>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</si>
  <si>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</si>
  <si>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</si>
  <si>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</si>
  <si>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</si>
  <si>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</si>
  <si>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</si>
  <si>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</si>
  <si>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</si>
  <si>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</si>
  <si>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</si>
  <si>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</si>
  <si>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</si>
  <si>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</si>
  <si>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</si>
  <si>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</si>
  <si>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</si>
  <si>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</si>
  <si>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</si>
  <si>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</si>
  <si>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</si>
  <si>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</si>
  <si>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</si>
  <si>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</si>
  <si>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</si>
  <si>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</si>
  <si>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</si>
  <si>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</si>
  <si>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</si>
  <si>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</si>
  <si>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</si>
  <si>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</si>
  <si>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</si>
  <si>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</si>
  <si>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</si>
  <si>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</si>
  <si>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</si>
  <si>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</si>
  <si>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</si>
  <si>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</si>
  <si>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</si>
  <si>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</si>
  <si>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</si>
  <si>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</si>
  <si>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</si>
  <si>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</si>
  <si>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</si>
  <si>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</si>
  <si>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</si>
  <si>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</si>
  <si>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</si>
  <si>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</si>
  <si>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</si>
  <si>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</si>
  <si>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</si>
  <si>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</si>
  <si>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</si>
  <si>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</si>
  <si>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</si>
  <si>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</si>
  <si>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</si>
  <si>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</si>
  <si>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</si>
  <si>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</si>
  <si>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</si>
  <si>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</si>
  <si>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</si>
  <si>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</si>
  <si>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</si>
  <si>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</si>
  <si>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</si>
  <si>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</si>
  <si>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</si>
  <si>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</si>
  <si>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</si>
  <si>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</si>
  <si>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</si>
  <si>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</si>
  <si>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</si>
  <si>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</si>
  <si>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</si>
  <si>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</si>
  <si>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</si>
  <si>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</si>
  <si>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</si>
  <si>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</si>
  <si>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</si>
  <si>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</si>
  <si>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</si>
  <si>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</si>
  <si>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</si>
  <si>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</si>
  <si>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</si>
  <si>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</si>
  <si>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</si>
  <si>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</si>
  <si>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</si>
  <si>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</si>
  <si>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</si>
  <si>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</si>
  <si>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</si>
  <si>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</si>
  <si>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</si>
  <si>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</si>
  <si>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</si>
  <si>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</si>
  <si>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</si>
  <si>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</si>
  <si>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</si>
  <si>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</si>
  <si>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</si>
  <si>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</si>
  <si>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</si>
  <si>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</si>
  <si>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</si>
  <si>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</si>
  <si>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</si>
  <si>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</si>
  <si>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</si>
  <si>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</si>
  <si>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</si>
  <si>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</si>
  <si>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</si>
  <si>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</si>
  <si>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</si>
  <si>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</si>
  <si>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</si>
  <si>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</si>
  <si>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</si>
  <si>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</si>
  <si>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</si>
  <si>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</si>
  <si>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</si>
  <si>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</si>
  <si>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</si>
  <si>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</si>
  <si>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</si>
  <si>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</si>
  <si>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</si>
  <si>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</si>
  <si>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</si>
  <si>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</si>
  <si>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</si>
  <si>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</si>
  <si>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</si>
  <si>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</si>
  <si>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</si>
  <si>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</si>
  <si>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</si>
  <si>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</si>
  <si>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</si>
  <si>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</si>
  <si>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</si>
  <si>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</si>
  <si>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</si>
  <si>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</si>
  <si>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</si>
  <si>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</si>
  <si>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</si>
  <si>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</si>
  <si>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</si>
  <si>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</si>
  <si>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</si>
  <si>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</si>
  <si>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</si>
  <si>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</si>
  <si>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</si>
  <si>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</si>
  <si>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</si>
  <si>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</si>
  <si>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</si>
  <si>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</si>
  <si>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</si>
  <si>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</si>
  <si>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</si>
  <si>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</si>
  <si>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</si>
  <si>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</si>
  <si>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</si>
  <si>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</si>
  <si>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</si>
  <si>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</si>
  <si>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</si>
  <si>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</si>
  <si>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</si>
  <si>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</si>
  <si>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</si>
  <si>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</si>
  <si>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</si>
  <si>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</si>
  <si>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</si>
  <si>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</si>
  <si>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</si>
  <si>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</si>
  <si>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</si>
  <si>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</si>
  <si>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</si>
  <si>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</si>
  <si>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</si>
  <si>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</si>
  <si>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</si>
  <si>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</si>
  <si>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</si>
  <si>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</si>
  <si>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</si>
  <si>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</si>
  <si>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</si>
  <si>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</si>
  <si>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</si>
  <si>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</si>
  <si>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</si>
  <si>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</si>
  <si>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</si>
  <si>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</si>
  <si>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</si>
  <si>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</si>
  <si>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</si>
  <si>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</si>
  <si>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</si>
  <si>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</si>
  <si>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</si>
  <si>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</si>
  <si>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</si>
  <si>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</si>
  <si>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</si>
  <si>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</si>
  <si>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</si>
  <si>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</si>
  <si>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</si>
  <si>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</si>
  <si>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</si>
  <si>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</si>
  <si>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</si>
  <si>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</si>
  <si>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</si>
  <si>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</si>
  <si>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</si>
  <si>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</si>
  <si>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</si>
  <si>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</si>
  <si>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</si>
  <si>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</si>
  <si>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</si>
  <si>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</si>
  <si>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</si>
  <si>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</si>
  <si>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</si>
  <si>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</si>
  <si>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</si>
  <si>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</si>
  <si>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</si>
  <si>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</si>
  <si>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</si>
  <si>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</si>
  <si>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</si>
  <si>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</si>
  <si>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</si>
  <si>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</si>
  <si>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</si>
  <si>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</si>
  <si>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</si>
  <si>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</si>
  <si>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</si>
  <si>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</si>
  <si>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</si>
  <si>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</si>
  <si>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</si>
  <si>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</si>
  <si>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</si>
  <si>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</si>
  <si>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</si>
  <si>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</si>
  <si>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</si>
  <si>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</si>
  <si>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</si>
  <si>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</si>
  <si>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</si>
  <si>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</si>
  <si>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</si>
  <si>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</si>
  <si>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</si>
  <si>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</si>
  <si>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</si>
  <si>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</si>
  <si>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</si>
  <si>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</si>
  <si>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</si>
  <si>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</si>
  <si>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</si>
  <si>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</si>
  <si>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</si>
  <si>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</si>
  <si>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</si>
  <si>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</si>
  <si>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</si>
  <si>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</si>
  <si>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</si>
  <si>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</si>
  <si>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</si>
  <si>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</si>
  <si>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</si>
  <si>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</si>
  <si>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</si>
  <si>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</si>
  <si>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</si>
  <si>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</si>
  <si>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</si>
  <si>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</si>
  <si>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</si>
  <si>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</si>
  <si>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</si>
  <si>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</si>
  <si>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</si>
  <si>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</si>
  <si>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</si>
  <si>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</si>
  <si>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</si>
  <si>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</si>
  <si>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</si>
  <si>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</si>
  <si>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</si>
  <si>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</si>
  <si>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</si>
  <si>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</si>
  <si>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</si>
  <si>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</si>
  <si>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</si>
  <si>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</si>
  <si>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</si>
  <si>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</si>
  <si>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</si>
  <si>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</si>
  <si>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</si>
  <si>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</si>
  <si>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</si>
  <si>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</si>
  <si>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</si>
  <si>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</si>
  <si>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</si>
  <si>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</si>
  <si>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</si>
  <si>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</si>
  <si>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</si>
  <si>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</si>
  <si>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</si>
  <si>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</si>
  <si>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</si>
  <si>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</si>
  <si>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</si>
  <si>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</si>
  <si>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</si>
  <si>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</si>
  <si>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</si>
  <si>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</si>
  <si>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</si>
  <si>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</si>
  <si>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</si>
  <si>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</si>
  <si>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</si>
  <si>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</si>
  <si>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</si>
  <si>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</si>
  <si>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</si>
  <si>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</si>
  <si>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</si>
  <si>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</si>
  <si>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</si>
  <si>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</si>
  <si>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</si>
  <si>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</si>
  <si>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</si>
  <si>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</si>
  <si>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</si>
  <si>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</si>
  <si>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</si>
  <si>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</si>
  <si>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</si>
  <si>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</si>
  <si>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</si>
  <si>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</si>
  <si>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</si>
  <si>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</si>
  <si>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</si>
  <si>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</si>
  <si>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</si>
  <si>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</si>
  <si>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</si>
  <si>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</si>
  <si>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</si>
  <si>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</si>
  <si>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</si>
  <si>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</si>
  <si>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</si>
  <si>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</si>
  <si>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</si>
  <si>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</si>
  <si>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</si>
  <si>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</si>
  <si>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</si>
  <si>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</si>
  <si>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</si>
  <si>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</si>
  <si>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</si>
  <si>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</si>
  <si>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</si>
  <si>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</si>
  <si>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</si>
  <si>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</si>
  <si>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</si>
  <si>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</si>
  <si>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</si>
  <si>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</si>
  <si>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</si>
  <si>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</si>
  <si>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</si>
  <si>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</si>
  <si>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</si>
  <si>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</si>
  <si>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</si>
  <si>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</si>
  <si>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</si>
  <si>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</si>
  <si>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</si>
  <si>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</si>
  <si>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</si>
  <si>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</si>
  <si>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</si>
  <si>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</si>
  <si>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</si>
  <si>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</si>
  <si>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</si>
  <si>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</si>
  <si>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</si>
  <si>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</si>
  <si>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</si>
  <si>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</si>
  <si>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</si>
  <si>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</si>
  <si>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</si>
  <si>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</si>
  <si>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</si>
  <si>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</si>
  <si>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</si>
  <si>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</si>
  <si>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</si>
  <si>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</si>
  <si>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</si>
  <si>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</si>
  <si>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</si>
  <si>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</si>
  <si>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</si>
  <si>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</si>
  <si>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</si>
  <si>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</si>
  <si>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</si>
  <si>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</si>
  <si>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</si>
  <si>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</si>
  <si>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</si>
  <si>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</si>
  <si>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</si>
  <si>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</si>
  <si>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</si>
  <si>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</si>
  <si>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</si>
  <si>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</si>
  <si>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</si>
  <si>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</si>
  <si>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</si>
  <si>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</si>
  <si>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</si>
  <si>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</si>
  <si>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</si>
  <si>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</si>
  <si>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</si>
  <si>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</si>
  <si>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</si>
  <si>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</si>
  <si>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</si>
  <si>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</si>
  <si>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</si>
  <si>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</si>
  <si>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</si>
  <si>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</si>
  <si>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</si>
  <si>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</si>
  <si>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</si>
  <si>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</si>
  <si>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</si>
  <si>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</si>
  <si>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</si>
  <si>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</si>
  <si>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</si>
  <si>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</si>
  <si>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</si>
  <si>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</si>
  <si>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</si>
  <si>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</si>
  <si>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</si>
  <si>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</si>
  <si>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</si>
  <si>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</si>
  <si>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</si>
  <si>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</si>
  <si>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</si>
  <si>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</si>
  <si>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</si>
  <si>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</si>
  <si>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</si>
  <si>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</si>
  <si>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</si>
  <si>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</si>
  <si>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</si>
  <si>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</si>
  <si>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</si>
  <si>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</si>
  <si>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</si>
  <si>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</si>
  <si>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</si>
  <si>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</si>
  <si>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</si>
  <si>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</si>
  <si>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</si>
  <si>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</si>
  <si>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</si>
  <si>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</si>
  <si>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</si>
  <si>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</si>
  <si>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</si>
  <si>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</si>
  <si>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</si>
  <si>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</si>
  <si>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</si>
  <si>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</si>
  <si>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</si>
  <si>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</si>
  <si>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</si>
  <si>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</si>
  <si>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</si>
  <si>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</si>
  <si>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</si>
  <si>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</si>
  <si>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</si>
  <si>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</si>
  <si>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</si>
  <si>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</si>
  <si>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</si>
  <si>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</si>
  <si>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</si>
  <si>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</si>
  <si>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</si>
  <si>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</si>
  <si>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</si>
  <si>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</si>
  <si>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</si>
  <si>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</si>
  <si>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</si>
  <si>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</si>
  <si>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</si>
  <si>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</si>
  <si>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</si>
  <si>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</si>
  <si>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</si>
  <si>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</si>
  <si>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</si>
  <si>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</si>
  <si>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</si>
  <si>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</si>
  <si>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</si>
  <si>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</si>
  <si>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</si>
  <si>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</si>
  <si>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</si>
  <si>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</si>
  <si>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</si>
  <si>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</si>
  <si>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</si>
  <si>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</si>
  <si>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</si>
  <si>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</si>
  <si>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</si>
  <si>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</si>
  <si>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</si>
  <si>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</si>
  <si>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</si>
  <si>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</si>
  <si>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</si>
  <si>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</si>
  <si>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</si>
  <si>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</si>
  <si>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</si>
  <si>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</si>
  <si>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</si>
  <si>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</si>
  <si>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</si>
  <si>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</si>
  <si>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</si>
  <si>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</si>
  <si>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</si>
  <si>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</si>
  <si>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</si>
  <si>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</si>
  <si>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</si>
  <si>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</si>
  <si>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</si>
  <si>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</si>
  <si>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</si>
  <si>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</si>
  <si>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</si>
  <si>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</si>
  <si>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</si>
  <si>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</si>
  <si>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</si>
  <si>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</si>
  <si>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</si>
  <si>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</si>
  <si>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</si>
  <si>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</si>
  <si>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</si>
  <si>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</si>
  <si>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</si>
  <si>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</si>
  <si>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</si>
  <si>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</si>
  <si>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</si>
  <si>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</si>
  <si>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</si>
  <si>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</si>
  <si>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</si>
  <si>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</si>
  <si>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</si>
  <si>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</si>
  <si>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</si>
  <si>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</si>
  <si>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</si>
  <si>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</si>
  <si>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</si>
  <si>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</si>
  <si>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</si>
  <si>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</si>
  <si>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</si>
  <si>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</si>
  <si>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</si>
  <si>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</si>
  <si>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</si>
  <si>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</si>
  <si>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</si>
  <si>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</si>
  <si>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</si>
  <si>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</si>
  <si>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</si>
  <si>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</si>
  <si>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</si>
  <si>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</si>
  <si>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</si>
  <si>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</si>
  <si>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</si>
  <si>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</si>
  <si>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</si>
  <si>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</si>
  <si>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</si>
  <si>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</si>
  <si>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</si>
  <si>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</si>
  <si>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</si>
  <si>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</si>
  <si>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</si>
  <si>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</si>
  <si>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</si>
  <si>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</si>
  <si>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</si>
  <si>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</si>
  <si>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</si>
  <si>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</si>
  <si>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</si>
  <si>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</si>
  <si>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</si>
  <si>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</si>
  <si>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</si>
  <si>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</si>
  <si>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</si>
  <si>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</si>
  <si>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</si>
  <si>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</si>
  <si>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</si>
  <si>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</si>
  <si>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</si>
  <si>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</si>
  <si>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</si>
  <si>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</si>
  <si>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</si>
  <si>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</si>
  <si>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</si>
  <si>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</si>
  <si>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</si>
  <si>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</si>
  <si>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</si>
  <si>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</si>
  <si>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</si>
  <si>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</si>
  <si>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</si>
  <si>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</si>
  <si>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</si>
  <si>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</si>
  <si>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</si>
  <si>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</si>
  <si>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</si>
  <si>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</si>
  <si>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</si>
  <si>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</si>
  <si>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</si>
  <si>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</si>
  <si>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</si>
  <si>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</si>
  <si>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</si>
  <si>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</si>
  <si>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</si>
  <si>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</si>
  <si>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</si>
  <si>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</si>
  <si>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</si>
  <si>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</si>
  <si>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</si>
  <si>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</si>
  <si>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</si>
  <si>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</si>
  <si>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</si>
  <si>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</si>
  <si>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</si>
  <si>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</si>
  <si>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</si>
  <si>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</si>
  <si>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</si>
  <si>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</si>
  <si>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</si>
  <si>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</si>
  <si>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</si>
  <si>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</si>
  <si>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</si>
  <si>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</si>
  <si>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</si>
  <si>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</si>
  <si>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</si>
  <si>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</si>
  <si>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</si>
  <si>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</si>
  <si>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</si>
  <si>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</si>
  <si>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</si>
  <si>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</si>
  <si>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</si>
  <si>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</si>
  <si>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</si>
  <si>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</si>
  <si>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</si>
  <si>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</si>
  <si>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</si>
  <si>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</si>
  <si>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</si>
  <si>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</si>
  <si>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</si>
  <si>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</si>
  <si>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</si>
  <si>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</si>
  <si>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</si>
  <si>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</si>
  <si>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</si>
  <si>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</si>
  <si>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</si>
  <si>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</si>
  <si>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</si>
  <si>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</si>
  <si>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</si>
  <si>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</si>
  <si>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</si>
  <si>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</si>
  <si>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</si>
  <si>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</si>
  <si>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</si>
  <si>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</si>
  <si>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</si>
  <si>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</si>
  <si>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</si>
  <si>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</si>
  <si>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</si>
  <si>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</si>
  <si>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</si>
  <si>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</si>
  <si>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</si>
  <si>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</si>
  <si>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</si>
  <si>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</si>
  <si>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</si>
  <si>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</si>
  <si>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</si>
  <si>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</si>
  <si>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</si>
  <si>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</si>
  <si>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</si>
  <si>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</si>
  <si>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</si>
  <si>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</si>
  <si>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</si>
  <si>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</si>
  <si>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</si>
  <si>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</si>
  <si>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</si>
  <si>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</si>
  <si>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</si>
  <si>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</si>
  <si>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</si>
  <si>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</si>
  <si>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</si>
  <si>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</si>
  <si>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</si>
  <si>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</si>
  <si>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</si>
  <si>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</si>
  <si>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</si>
  <si>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</si>
  <si>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</si>
  <si>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</si>
  <si>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</si>
  <si>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</si>
  <si>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</si>
  <si>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</si>
  <si>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</si>
  <si>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</si>
  <si>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</si>
  <si>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</si>
  <si>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</si>
  <si>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</si>
  <si>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</si>
  <si>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</si>
  <si>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</si>
  <si>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</si>
  <si>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</si>
  <si>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</si>
  <si>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</si>
  <si>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</si>
  <si>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</si>
  <si>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</si>
  <si>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</si>
  <si>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</si>
  <si>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</si>
  <si>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</si>
  <si>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</si>
  <si>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</si>
  <si>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</si>
  <si>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</si>
  <si>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</si>
  <si>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</si>
  <si>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</si>
  <si>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</si>
  <si>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</si>
  <si>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</si>
  <si>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</si>
  <si>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</si>
  <si>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</si>
  <si>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</si>
  <si>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</si>
  <si>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</si>
  <si>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</si>
  <si>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</si>
  <si>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</si>
  <si>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</si>
  <si>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</si>
  <si>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</si>
  <si>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</si>
  <si>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</si>
  <si>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</si>
  <si>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</si>
  <si>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</si>
  <si>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</si>
  <si>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</si>
  <si>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</si>
  <si>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</si>
  <si>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</si>
  <si>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</si>
  <si>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</si>
  <si>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</si>
  <si>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</si>
  <si>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</si>
  <si>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</si>
  <si>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</si>
  <si>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</si>
  <si>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</si>
  <si>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</si>
  <si>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</si>
  <si>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</si>
  <si>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</si>
  <si>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</si>
  <si>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</si>
  <si>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</si>
  <si>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</si>
  <si>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</si>
  <si>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</si>
  <si>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</si>
  <si>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</si>
  <si>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</si>
  <si>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</si>
  <si>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</si>
  <si>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</si>
  <si>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</si>
  <si>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</si>
  <si>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</si>
  <si>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</si>
  <si>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</si>
  <si>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</si>
  <si>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</si>
  <si>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</si>
  <si>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</si>
  <si>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</si>
  <si>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</si>
  <si>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</si>
  <si>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</si>
  <si>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</si>
  <si>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</si>
  <si>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</si>
  <si>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</si>
  <si>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</si>
  <si>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</si>
  <si>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</si>
  <si>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</si>
  <si>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</si>
  <si>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</si>
  <si>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</si>
  <si>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</si>
  <si>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</si>
  <si>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</si>
  <si>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</si>
  <si>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</si>
  <si>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</si>
  <si>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</si>
  <si>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</si>
  <si>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</si>
  <si>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</si>
  <si>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</si>
  <si>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</si>
  <si>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</si>
  <si>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</si>
  <si>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</si>
  <si>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</si>
  <si>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</si>
  <si>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</si>
  <si>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</si>
  <si>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</si>
  <si>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</si>
  <si>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</si>
  <si>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</si>
  <si>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</si>
  <si>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</si>
  <si>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</si>
  <si>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</si>
  <si>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</si>
  <si>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</si>
  <si>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</si>
  <si>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</si>
  <si>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</si>
  <si>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</si>
  <si>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</si>
  <si>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</si>
  <si>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</si>
  <si>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</si>
  <si>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</si>
  <si>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</si>
  <si>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</si>
  <si>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</si>
  <si>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</si>
  <si>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</si>
  <si>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</si>
  <si>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</si>
  <si>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</si>
  <si>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</si>
  <si>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</si>
  <si>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</si>
  <si>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</si>
  <si>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</si>
  <si>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</si>
  <si>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</si>
  <si>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</si>
  <si>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</si>
  <si>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</si>
  <si>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</si>
  <si>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</si>
  <si>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</si>
  <si>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</si>
  <si>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</si>
  <si>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</si>
  <si>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</si>
  <si>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</si>
  <si>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</si>
  <si>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</si>
  <si>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</si>
  <si>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</si>
  <si>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</si>
  <si>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</si>
  <si>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</si>
  <si>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</si>
  <si>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</si>
  <si>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</si>
  <si>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</si>
  <si>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</si>
  <si>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</si>
  <si>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</si>
  <si>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</si>
  <si>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</si>
  <si>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</si>
  <si>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</si>
  <si>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</si>
  <si>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</si>
  <si>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</si>
  <si>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</si>
  <si>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</si>
  <si>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</si>
  <si>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</si>
  <si>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</si>
  <si>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</si>
  <si>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</si>
  <si>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</si>
  <si>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</si>
  <si>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</si>
  <si>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</si>
  <si>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</si>
  <si>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</si>
  <si>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</si>
  <si>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</si>
  <si>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</si>
  <si>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</si>
  <si>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</si>
  <si>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</si>
  <si>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</si>
  <si>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</si>
  <si>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</si>
  <si>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</si>
  <si>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</si>
  <si>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</si>
  <si>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</si>
  <si>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</si>
  <si>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</si>
  <si>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</si>
  <si>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</si>
  <si>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</si>
  <si>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</si>
  <si>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</si>
  <si>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</si>
  <si>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</si>
  <si>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</si>
  <si>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</si>
  <si>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</si>
  <si>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</si>
  <si>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</si>
  <si>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</si>
  <si>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</si>
  <si>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</si>
  <si>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</si>
  <si>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</si>
  <si>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</si>
  <si>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</si>
  <si>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</si>
  <si>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</si>
  <si>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</si>
  <si>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</si>
  <si>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</si>
  <si>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</si>
  <si>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</si>
  <si>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</si>
  <si>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</si>
  <si>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</si>
  <si>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</si>
  <si>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</si>
  <si>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</si>
  <si>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</si>
  <si>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</si>
  <si>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</si>
  <si>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</si>
  <si>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</si>
  <si>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</si>
  <si>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</si>
  <si>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</si>
  <si>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</si>
  <si>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</si>
  <si>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</si>
  <si>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</si>
  <si>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</si>
  <si>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</si>
  <si>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</si>
  <si>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</si>
  <si>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</si>
  <si>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</si>
  <si>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</si>
  <si>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</si>
  <si>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</si>
  <si>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</si>
  <si>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</si>
  <si>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</si>
  <si>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</si>
  <si>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</si>
  <si>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</si>
  <si>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</si>
  <si>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</si>
  <si>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</si>
  <si>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</si>
  <si>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</si>
  <si>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</si>
  <si>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</si>
  <si>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</si>
  <si>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</si>
  <si>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</si>
  <si>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</si>
  <si>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</si>
  <si>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</si>
  <si>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</si>
  <si>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</si>
  <si>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</si>
  <si>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</si>
  <si>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</si>
  <si>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</si>
  <si>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</si>
  <si>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</si>
  <si>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</si>
  <si>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</si>
  <si>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</si>
  <si>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</si>
  <si>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</si>
  <si>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</si>
  <si>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</si>
  <si>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</si>
  <si>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</si>
  <si>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</si>
  <si>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</si>
  <si>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</si>
  <si>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</si>
  <si>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</si>
  <si>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</si>
  <si>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</si>
  <si>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</si>
  <si>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</si>
  <si>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</si>
  <si>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</si>
  <si>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</si>
  <si>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</si>
  <si>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</si>
  <si>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</si>
  <si>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</si>
  <si>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</si>
  <si>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</si>
  <si>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</si>
  <si>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</si>
  <si>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</si>
  <si>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</si>
  <si>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</si>
  <si>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</si>
  <si>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</si>
  <si>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</si>
  <si>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</si>
  <si>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</si>
  <si>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</si>
  <si>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</si>
  <si>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</si>
  <si>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</si>
  <si>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</si>
  <si>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</si>
  <si>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</si>
  <si>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</si>
  <si>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</si>
  <si>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</si>
  <si>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</si>
  <si>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</si>
  <si>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</si>
  <si>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</si>
  <si>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</si>
  <si>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</si>
  <si>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</si>
  <si>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</si>
  <si>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</si>
  <si>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</si>
  <si>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</si>
  <si>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</si>
  <si>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</si>
  <si>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</si>
  <si>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</si>
  <si>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</si>
  <si>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</si>
  <si>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</si>
  <si>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</si>
  <si>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</si>
  <si>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</si>
  <si>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</si>
  <si>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</si>
  <si>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</si>
  <si>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</si>
  <si>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</si>
  <si>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</si>
  <si>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</si>
  <si>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</si>
  <si>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</si>
  <si>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</si>
  <si>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</si>
  <si>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</si>
  <si>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</si>
  <si>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</si>
  <si>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</si>
  <si>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</si>
  <si>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</si>
  <si>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</si>
  <si>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</si>
  <si>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</si>
  <si>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</si>
  <si>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</si>
  <si>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</si>
  <si>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</si>
  <si>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</si>
  <si>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</si>
  <si>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</si>
  <si>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</si>
  <si>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</si>
  <si>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</si>
  <si>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</si>
  <si>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</si>
  <si>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</si>
  <si>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</si>
  <si>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</si>
  <si>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</si>
  <si>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</si>
  <si>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</si>
  <si>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</si>
  <si>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</si>
  <si>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</si>
  <si>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</si>
  <si>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</si>
  <si>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</si>
  <si>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</si>
  <si>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</si>
  <si>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</si>
  <si>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</si>
  <si>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</si>
  <si>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</si>
  <si>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</si>
  <si>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</si>
  <si>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</si>
  <si>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</si>
  <si>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</si>
  <si>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</si>
  <si>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</si>
  <si>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</si>
  <si>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</si>
  <si>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</si>
  <si>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</si>
  <si>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</si>
  <si>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</si>
  <si>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</si>
  <si>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</si>
  <si>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</si>
  <si>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</si>
  <si>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</si>
  <si>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</si>
  <si>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</si>
  <si>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</si>
  <si>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</si>
  <si>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</si>
  <si>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</si>
  <si>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</si>
  <si>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</si>
  <si>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</si>
  <si>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</si>
  <si>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</si>
  <si>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</si>
  <si>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</si>
  <si>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</si>
  <si>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</si>
  <si>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</si>
  <si>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</si>
  <si>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</si>
  <si>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</si>
  <si>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</si>
  <si>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</si>
  <si>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</si>
  <si>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</si>
  <si>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</si>
  <si>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</si>
  <si>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</si>
  <si>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</si>
  <si>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</si>
  <si>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</si>
  <si>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</si>
  <si>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</si>
  <si>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</si>
  <si>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</si>
  <si>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</si>
  <si>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</si>
  <si>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</si>
  <si>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</si>
  <si>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</si>
  <si>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</si>
  <si>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</si>
  <si>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</si>
  <si>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</si>
  <si>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</si>
  <si>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</si>
  <si>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</si>
  <si>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</si>
  <si>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</si>
  <si>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</si>
  <si>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</si>
  <si>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</si>
  <si>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</si>
  <si>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</si>
  <si>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</si>
  <si>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</si>
  <si>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</si>
  <si>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</si>
  <si>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</si>
  <si>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</si>
  <si>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</si>
  <si>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</si>
  <si>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</si>
  <si>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</si>
  <si>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</si>
  <si>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</si>
  <si>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</si>
  <si>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</si>
  <si>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</si>
  <si>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</si>
  <si>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</si>
  <si>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</si>
  <si>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</si>
  <si>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</si>
  <si>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</si>
  <si>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</si>
  <si>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</si>
  <si>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</si>
  <si>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</si>
  <si>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</si>
  <si>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</si>
  <si>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</si>
  <si>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</si>
  <si>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</si>
  <si>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</si>
  <si>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</si>
  <si>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</si>
  <si>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</si>
  <si>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</si>
  <si>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</si>
  <si>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</si>
  <si>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</si>
  <si>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</si>
  <si>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</si>
  <si>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</si>
  <si>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</si>
  <si>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</si>
  <si>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</si>
  <si>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</si>
  <si>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</si>
  <si>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</si>
  <si>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</si>
  <si>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</si>
  <si>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</si>
  <si>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</si>
  <si>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</si>
  <si>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</si>
  <si>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</si>
  <si>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</si>
  <si>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</si>
  <si>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</si>
  <si>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</si>
  <si>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</si>
  <si>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</si>
  <si>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</si>
  <si>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</si>
  <si>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</si>
  <si>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</si>
  <si>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</si>
  <si>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</si>
  <si>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</si>
  <si>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</si>
  <si>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</si>
  <si>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</si>
  <si>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</si>
  <si>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</si>
  <si>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</si>
  <si>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</si>
  <si>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</si>
  <si>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</si>
  <si>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</si>
  <si>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</si>
  <si>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</si>
  <si>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</si>
  <si>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</si>
  <si>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</si>
  <si>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</si>
  <si>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</si>
  <si>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</si>
  <si>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</si>
  <si>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</si>
  <si>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</si>
  <si>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</si>
  <si>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</si>
  <si>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</si>
  <si>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</si>
  <si>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</si>
  <si>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</si>
  <si>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</si>
  <si>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</si>
  <si>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</si>
  <si>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</si>
  <si>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</si>
  <si>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</si>
  <si>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</si>
  <si>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</si>
  <si>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</si>
  <si>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</si>
  <si>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</si>
  <si>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</si>
  <si>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</si>
  <si>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</si>
  <si>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</si>
  <si>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</si>
  <si>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</si>
  <si>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</si>
  <si>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</si>
  <si>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</si>
  <si>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</si>
  <si>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</si>
  <si>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</si>
  <si>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</si>
  <si>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</si>
  <si>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</si>
  <si>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</si>
  <si>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</si>
  <si>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</si>
  <si>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</si>
  <si>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</si>
  <si>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</si>
  <si>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</si>
  <si>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</si>
  <si>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</si>
  <si>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</si>
  <si>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</si>
  <si>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</si>
  <si>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</si>
  <si>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</si>
  <si>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</si>
  <si>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</si>
  <si>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</si>
  <si>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</si>
  <si>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</si>
  <si>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</si>
  <si>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</si>
  <si>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</si>
  <si>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</si>
  <si>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</si>
  <si>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</si>
  <si>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</si>
  <si>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</si>
  <si>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</si>
  <si>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</si>
  <si>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</si>
  <si>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</si>
  <si>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</si>
  <si>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</si>
  <si>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</si>
  <si>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</si>
  <si>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</si>
  <si>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</si>
  <si>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</si>
  <si>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</si>
  <si>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</si>
  <si>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</si>
  <si>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</si>
  <si>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</si>
  <si>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</si>
  <si>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</si>
  <si>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</si>
  <si>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</si>
  <si>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</si>
  <si>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</si>
  <si>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</si>
  <si>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</si>
  <si>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</si>
  <si>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</si>
  <si>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</si>
  <si>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</si>
  <si>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</si>
  <si>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</si>
  <si>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</si>
  <si>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</si>
  <si>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</si>
  <si>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</si>
  <si>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</si>
  <si>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</si>
  <si>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</si>
  <si>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</si>
  <si>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</si>
  <si>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</si>
  <si>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</si>
  <si>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</si>
  <si>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</si>
  <si>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</si>
  <si>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</si>
  <si>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</si>
  <si>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</si>
  <si>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</si>
  <si>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</si>
  <si>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</si>
  <si>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</si>
  <si>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</si>
  <si>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</si>
  <si>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</si>
  <si>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</si>
  <si>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</si>
  <si>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</si>
  <si>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</si>
  <si>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</si>
  <si>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</si>
  <si>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</si>
  <si>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</si>
  <si>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</si>
  <si>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</si>
  <si>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</si>
  <si>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</si>
  <si>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</si>
  <si>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</si>
  <si>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</si>
  <si>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</si>
  <si>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</si>
  <si>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</si>
  <si>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</si>
  <si>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</si>
  <si>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</si>
  <si>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</si>
  <si>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</si>
  <si>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</si>
  <si>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</si>
  <si>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</si>
  <si>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</si>
  <si>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</si>
  <si>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</si>
  <si>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</si>
  <si>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</si>
  <si>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</si>
  <si>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</si>
  <si>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</si>
  <si>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</si>
  <si>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</si>
  <si>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</si>
  <si>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</si>
  <si>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</si>
  <si>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</si>
  <si>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</si>
  <si>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</si>
  <si>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</si>
  <si>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</si>
  <si>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</si>
  <si>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</si>
  <si>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</si>
  <si>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</si>
  <si>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</si>
  <si>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</si>
  <si>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</si>
  <si>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</si>
  <si>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</si>
  <si>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</si>
  <si>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</si>
  <si>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</si>
  <si>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</si>
  <si>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</si>
  <si>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</si>
  <si>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</si>
  <si>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</si>
  <si>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</si>
  <si>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</si>
  <si>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</si>
  <si>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</si>
  <si>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</si>
  <si>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</si>
  <si>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</si>
  <si>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</si>
  <si>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</si>
  <si>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</si>
  <si>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</si>
  <si>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</si>
  <si>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</si>
  <si>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</si>
  <si>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</si>
  <si>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</si>
  <si>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</si>
  <si>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</si>
  <si>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</si>
  <si>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</si>
  <si>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</si>
  <si>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</si>
  <si>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</si>
  <si>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</si>
  <si>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</si>
  <si>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</si>
  <si>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</si>
  <si>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</si>
  <si>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</si>
  <si>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</si>
  <si>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</si>
  <si>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</si>
  <si>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</si>
  <si>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</si>
  <si>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</si>
  <si>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</si>
  <si>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</si>
  <si>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</si>
  <si>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</si>
  <si>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</si>
  <si>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</si>
  <si>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</si>
  <si>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</si>
  <si>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</si>
  <si>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</si>
  <si>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</si>
  <si>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</si>
  <si>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</si>
  <si>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</si>
  <si>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</si>
  <si>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</si>
  <si>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</si>
  <si>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</si>
  <si>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</si>
  <si>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</si>
  <si>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</si>
  <si>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</si>
  <si>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</si>
  <si>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</si>
  <si>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</si>
  <si>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</si>
  <si>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</si>
  <si>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</si>
  <si>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</si>
  <si>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</si>
  <si>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</si>
  <si>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</si>
  <si>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</si>
  <si>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</si>
  <si>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</si>
  <si>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</si>
  <si>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</si>
  <si>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</si>
  <si>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</si>
  <si>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</si>
  <si>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Netvia Group, LLC</t>
  </si>
  <si>
    <t>PCB Manufacturer</t>
  </si>
  <si>
    <t>11-309-6655</t>
  </si>
  <si>
    <t>230 IRBY LN</t>
  </si>
  <si>
    <t>Ernesto Banuelos</t>
  </si>
  <si>
    <t>ernestobanuelos@netviagroup.com</t>
  </si>
  <si>
    <t>972-573-1400</t>
  </si>
  <si>
    <t>QC Manager</t>
  </si>
  <si>
    <t>100%</t>
  </si>
  <si>
    <t>Alpha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</si>
</sst>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rnestobanuelos@netvia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rnestobanuelos@netvia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C18FF3-0C00-4B30-8E8A-EB000D1CBA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B64F073-75BC-4518-B722-15C70EE5FAD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45805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11D9010-2455-49C1-9D7B-4CA15E4B5B3D}"/>
    <hyperlink ref="D20" r:id="rId4" xr:uid="{DE5FFCC7-7FEE-42F6-A600-640E78F183D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744</v>
      </c>
      <c r="B5" s="182" t="s">
        <v>1099</v>
      </c>
      <c r="C5" s="186" t="s">
        <v>15826</v>
      </c>
      <c r="D5" s="230"/>
      <c r="E5" s="182" t="s">
        <v>2384</v>
      </c>
      <c r="F5" s="182" t="s">
        <v>744</v>
      </c>
      <c r="G5" s="182" t="s">
        <v>13177</v>
      </c>
      <c r="H5" s="183">
        <v>0</v>
      </c>
      <c r="I5" s="184" t="s">
        <v>1719</v>
      </c>
      <c r="J5" s="184" t="s">
        <v>1699</v>
      </c>
      <c r="K5" s="224"/>
      <c r="L5" s="224"/>
      <c r="M5" s="224"/>
      <c r="N5" s="224"/>
      <c r="O5" s="224"/>
      <c r="P5" s="185"/>
      <c r="Q5" s="225"/>
      <c r="R5" s="182" t="str">
        <f ca="1">IF(ISERROR($V5),"",OFFSET('Smelter Look-up'!$C$4,$V5-4,0)&amp;"")</f>
        <v/>
      </c>
      <c r="S5" s="181" t="str">
        <f ca="1">IF(B5="","",IF(ISERROR(MATCH($E5,CL,0)),"Unknown",INDIRECT("'C'!$A$"&amp;MATCH($E5,CL,0)+1)))</f>
        <v>US</v>
      </c>
      <c r="T5" s="181" t="str">
        <f ca="1">IF(B5="","",IF(ISERROR(MATCH($J5,SorP!$B$1:$B$6226,0)),"",INDIRECT("'SorP'!$A$"&amp;MATCH($S5&amp;$J5,SorP!C:C,0))))</f>
        <v>US-PA</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TinAlpha</v>
      </c>
    </row>
    <row r="6" spans="1:34" s="227" customFormat="1" ht="20.100000000000001" customHeight="1">
      <c r="A6" s="262" t="s">
        <v>689</v>
      </c>
      <c r="B6" s="182" t="s">
        <v>1098</v>
      </c>
      <c r="C6" s="186" t="s">
        <v>1195</v>
      </c>
      <c r="D6" s="230"/>
      <c r="E6" s="182" t="s">
        <v>2384</v>
      </c>
      <c r="F6" s="182" t="s">
        <v>689</v>
      </c>
      <c r="G6" s="182" t="s">
        <v>13177</v>
      </c>
      <c r="H6" s="183">
        <v>0</v>
      </c>
      <c r="I6" s="184" t="s">
        <v>1590</v>
      </c>
      <c r="J6" s="184" t="s">
        <v>1591</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IF(C6="",NA(),IF(OR(C6="Smelter not listed",C6="Smelter not yet identified"),MATCH($B6&amp;$D6,'Smelter Look-up'!$J:$J,0),MATCH($B6&amp;$C6,'Smelter Look-up'!$J:$J,0)))</f>
        <v>182</v>
      </c>
      <c r="X6" s="227">
        <f t="shared" ref="X6:X37" si="3">IF(AND(C6="Smelter not listed",OR(LEN(D6)=0,LEN(E6)=0)),1,0)</f>
        <v>0</v>
      </c>
      <c r="AB6" s="228" t="str">
        <f t="shared" ref="AB6:AB37" si="4">B6&amp;C6</f>
        <v>GoldMetalor USA Refining Corporation</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C03179-3205-4FC8-8F9A-9A63E176757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Netvia Group,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PCB Manufacturer</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Ernesto Banuelos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ernestobanuelos@netviagroup.com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972-573-1400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Ernesto Banuelos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ernestobanuelos@netviagroup.com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Ernesto Banuelos</cp:lastModifiedBy>
  <cp:lastPrinted>2015-04-21T20:47:43Z</cp:lastPrinted>
  <dcterms:created xsi:type="dcterms:W3CDTF">2010-06-21T21:00:23Z</dcterms:created>
  <dcterms:modified xsi:type="dcterms:W3CDTF">2025-05-28T15:22:20Z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